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chanek\Creative Cloud Files\dokumenty oficiální\opatření děkana\přílohy formuláře\"/>
    </mc:Choice>
  </mc:AlternateContent>
  <bookViews>
    <workbookView xWindow="0" yWindow="0" windowWidth="23805" windowHeight="8145"/>
  </bookViews>
  <sheets>
    <sheet name="krycí list" sheetId="1" r:id="rId1"/>
    <sheet name="materiál" sheetId="2" r:id="rId2"/>
    <sheet name="služby" sheetId="3" r:id="rId3"/>
    <sheet name="osobní" sheetId="4" r:id="rId4"/>
    <sheet name="tarif" sheetId="5" r:id="rId5"/>
  </sheets>
  <definedNames>
    <definedName name="_xlnm._FilterDatabase" localSheetId="0" hidden="1">'krycí list'!$A$1:$E$14</definedName>
    <definedName name="materiál">materiál!$G$2</definedName>
    <definedName name="mzdy">osobní!$I$2</definedName>
    <definedName name="přístroje">#REF!</definedName>
    <definedName name="služby">služby!$G$2</definedName>
  </definedNames>
  <calcPr calcId="152511"/>
</workbook>
</file>

<file path=xl/calcChain.xml><?xml version="1.0" encoding="utf-8"?>
<calcChain xmlns="http://schemas.openxmlformats.org/spreadsheetml/2006/main">
  <c r="H21" i="4" l="1"/>
  <c r="I21" i="4" s="1"/>
  <c r="J21" i="4" s="1"/>
  <c r="H20" i="4"/>
  <c r="I20" i="4" s="1"/>
  <c r="J20" i="4" s="1"/>
  <c r="I19" i="4"/>
  <c r="J19" i="4" s="1"/>
  <c r="H19" i="4"/>
  <c r="H18" i="4"/>
  <c r="I18" i="4" s="1"/>
  <c r="J18" i="4" s="1"/>
  <c r="H17" i="4"/>
  <c r="I17" i="4" s="1"/>
  <c r="J17" i="4" s="1"/>
  <c r="H16" i="4"/>
  <c r="I16" i="4" s="1"/>
  <c r="J16" i="4" s="1"/>
  <c r="I15" i="4"/>
  <c r="J15" i="4" s="1"/>
  <c r="H15" i="4"/>
  <c r="H14" i="4"/>
  <c r="I14" i="4" s="1"/>
  <c r="J14" i="4" s="1"/>
  <c r="H13" i="4"/>
  <c r="I13" i="4" s="1"/>
  <c r="J13" i="4" s="1"/>
  <c r="H12" i="4"/>
  <c r="I12" i="4" s="1"/>
  <c r="J12" i="4" s="1"/>
  <c r="I11" i="4"/>
  <c r="J11" i="4" s="1"/>
  <c r="H11" i="4"/>
  <c r="H10" i="4"/>
  <c r="I10" i="4" s="1"/>
  <c r="J10" i="4" s="1"/>
  <c r="H9" i="4"/>
  <c r="I9" i="4" s="1"/>
  <c r="J9" i="4" s="1"/>
  <c r="H8" i="4"/>
  <c r="I8" i="4" s="1"/>
  <c r="J8" i="4" s="1"/>
  <c r="I7" i="4"/>
  <c r="J7" i="4" s="1"/>
  <c r="H7" i="4"/>
  <c r="H6" i="4"/>
  <c r="I6" i="4" s="1"/>
  <c r="J6" i="4" s="1"/>
  <c r="H5" i="4"/>
  <c r="I5" i="4" s="1"/>
  <c r="J5" i="4" s="1"/>
  <c r="H4" i="4"/>
  <c r="I4" i="4" s="1"/>
  <c r="J4" i="4" s="1"/>
  <c r="I3" i="4"/>
  <c r="J3" i="4" s="1"/>
  <c r="H3" i="4"/>
  <c r="G21" i="3"/>
  <c r="A21" i="3"/>
  <c r="G20" i="3"/>
  <c r="A20" i="3"/>
  <c r="G19" i="3"/>
  <c r="A19" i="3"/>
  <c r="G18" i="3"/>
  <c r="A18" i="3"/>
  <c r="G17" i="3"/>
  <c r="A17" i="3"/>
  <c r="G16" i="3"/>
  <c r="A16" i="3"/>
  <c r="G15" i="3"/>
  <c r="A15" i="3"/>
  <c r="G14" i="3"/>
  <c r="A14" i="3"/>
  <c r="G13" i="3"/>
  <c r="A13" i="3"/>
  <c r="G12" i="3"/>
  <c r="A12" i="3"/>
  <c r="G11" i="3"/>
  <c r="A11" i="3"/>
  <c r="G10" i="3"/>
  <c r="A10" i="3"/>
  <c r="G9" i="3"/>
  <c r="A9" i="3"/>
  <c r="G8" i="3"/>
  <c r="A8" i="3"/>
  <c r="G7" i="3"/>
  <c r="A7" i="3"/>
  <c r="G6" i="3"/>
  <c r="A6" i="3"/>
  <c r="G5" i="3"/>
  <c r="A5" i="3"/>
  <c r="G4" i="3"/>
  <c r="A4" i="3"/>
  <c r="G3" i="3"/>
  <c r="G2" i="3" s="1"/>
  <c r="E3" i="1" s="1"/>
  <c r="A3" i="3"/>
  <c r="G21" i="2"/>
  <c r="A21" i="2"/>
  <c r="G20" i="2"/>
  <c r="A20" i="2"/>
  <c r="G19" i="2"/>
  <c r="A19" i="2"/>
  <c r="G18" i="2"/>
  <c r="A18" i="2"/>
  <c r="G17" i="2"/>
  <c r="A17" i="2"/>
  <c r="G16" i="2"/>
  <c r="A16" i="2"/>
  <c r="G15" i="2"/>
  <c r="A15" i="2"/>
  <c r="G14" i="2"/>
  <c r="A14" i="2"/>
  <c r="G13" i="2"/>
  <c r="A13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5" i="2"/>
  <c r="A5" i="2"/>
  <c r="G4" i="2"/>
  <c r="A4" i="2"/>
  <c r="G3" i="2"/>
  <c r="A3" i="2"/>
  <c r="G2" i="2"/>
  <c r="E2" i="1" s="1"/>
  <c r="E7" i="1"/>
  <c r="E4" i="1" s="1"/>
  <c r="E6" i="1"/>
  <c r="E5" i="1"/>
  <c r="E8" i="1" l="1"/>
  <c r="I2" i="4"/>
  <c r="E9" i="1" l="1"/>
  <c r="E10" i="1" s="1"/>
  <c r="E11" i="1" l="1"/>
  <c r="E12" i="1" s="1"/>
  <c r="E13" i="1" l="1"/>
  <c r="E14" i="1" s="1"/>
</calcChain>
</file>

<file path=xl/comments1.xml><?xml version="1.0" encoding="utf-8"?>
<comments xmlns="http://schemas.openxmlformats.org/spreadsheetml/2006/main">
  <authors>
    <author/>
  </authors>
  <commentList>
    <comment ref="C7" authorId="0" shapeId="0">
      <text>
        <r>
          <rPr>
            <sz val="11"/>
            <color rgb="FF000000"/>
            <rFont val="Calibri"/>
          </rPr>
          <t>sociální a zdravotní pojištění 33,8 %
sociální fond 2 %</t>
        </r>
      </text>
    </comment>
    <comment ref="D11" authorId="0" shapeId="0">
      <text>
        <r>
          <rPr>
            <sz val="11"/>
            <color rgb="FF000000"/>
            <rFont val="Calibri"/>
          </rPr>
          <t>=roundup(E12/E10-1;2)</t>
        </r>
      </text>
    </comment>
    <comment ref="E11" authorId="0" shapeId="0">
      <text>
        <r>
          <rPr>
            <sz val="11"/>
            <color rgb="FF000000"/>
            <rFont val="Calibri"/>
          </rPr>
          <t>=roundup(E10*D11;-3)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</rPr>
          <t>PS = odměna k pracovní smlouvě
DPP = dohoda o provedení práce
——————————————————
odvody u DPP nad 10.000 Kč/měs.</t>
        </r>
      </text>
    </comment>
  </commentList>
</comments>
</file>

<file path=xl/sharedStrings.xml><?xml version="1.0" encoding="utf-8"?>
<sst xmlns="http://schemas.openxmlformats.org/spreadsheetml/2006/main" count="75" uniqueCount="59">
  <si>
    <t>č.ř.</t>
  </si>
  <si>
    <t>Položka</t>
  </si>
  <si>
    <t>Sazba</t>
  </si>
  <si>
    <t>Celková cena</t>
  </si>
  <si>
    <t>přímé materiálové náklady</t>
  </si>
  <si>
    <t>přímé náklady služby a ostatní</t>
  </si>
  <si>
    <t>přímé osobní náklady a náklady na zákonné odvody</t>
  </si>
  <si>
    <t>a</t>
  </si>
  <si>
    <t>odměna ve výši mzdy</t>
  </si>
  <si>
    <t>b</t>
  </si>
  <si>
    <t>DPP</t>
  </si>
  <si>
    <t>c</t>
  </si>
  <si>
    <t>přímé náklady na zákonné odvody</t>
  </si>
  <si>
    <t>A</t>
  </si>
  <si>
    <t>základ pro výpočet režie (přímé náklady)</t>
  </si>
  <si>
    <t>režijní náklady</t>
  </si>
  <si>
    <t>B</t>
  </si>
  <si>
    <t>náklady celkem bez DPH</t>
  </si>
  <si>
    <t>kalkulovaný zisk – přirážka (40 % z nákladů výše vč. režie)</t>
  </si>
  <si>
    <t>celková cena bez DPH (daňový základ)</t>
  </si>
  <si>
    <t>DPH</t>
  </si>
  <si>
    <t>C</t>
  </si>
  <si>
    <t>realizační cena</t>
  </si>
  <si>
    <t>č.</t>
  </si>
  <si>
    <t>položka</t>
  </si>
  <si>
    <t>pozn.</t>
  </si>
  <si>
    <t>jedn. cena</t>
  </si>
  <si>
    <t>poč.</t>
  </si>
  <si>
    <t>mj.</t>
  </si>
  <si>
    <t>celkem</t>
  </si>
  <si>
    <t>forma</t>
  </si>
  <si>
    <t>jméno</t>
  </si>
  <si>
    <t>poznámka</t>
  </si>
  <si>
    <t>tarif</t>
  </si>
  <si>
    <t>od</t>
  </si>
  <si>
    <t>do</t>
  </si>
  <si>
    <t>h</t>
  </si>
  <si>
    <t>sazba/h</t>
  </si>
  <si>
    <t>měsíčně vyplatit</t>
  </si>
  <si>
    <t>Tarif</t>
  </si>
  <si>
    <t>akad. titul</t>
  </si>
  <si>
    <t>věd. titul</t>
  </si>
  <si>
    <t>Kč/h</t>
  </si>
  <si>
    <t>AP1 – asistent VŠ</t>
  </si>
  <si>
    <t>MUDr., Mgr. , …</t>
  </si>
  <si>
    <t>AP2 – odborný asistent</t>
  </si>
  <si>
    <t>Ph.D.</t>
  </si>
  <si>
    <t>AP3 – docent</t>
  </si>
  <si>
    <t>doc.</t>
  </si>
  <si>
    <t>Ph.D., CSc.</t>
  </si>
  <si>
    <t>AP4 – profesor</t>
  </si>
  <si>
    <t>prof.</t>
  </si>
  <si>
    <t>VP1 – asistent VŠ</t>
  </si>
  <si>
    <t>VP2 – odborný asistent</t>
  </si>
  <si>
    <t>VP3 – docent, profesor</t>
  </si>
  <si>
    <t>doc., prof.</t>
  </si>
  <si>
    <t>1 – ošetřovatelka zvěřinec</t>
  </si>
  <si>
    <t>5 – laborant</t>
  </si>
  <si>
    <t>DPP (Ph.D.)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</si>
</sst>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;\-#,##0.00\ &quot;Kč&quot;;"/>
    <numFmt numFmtId="165" formatCode="#,##0\ [$Kč-405]"/>
    <numFmt numFmtId="166" formatCode="#,##0\ [$Kč-405];;"/>
    <numFmt numFmtId="167" formatCode="dd&quot;.&quot;mm&quot;.&quot;yyyy"/>
  </numFmts>
  <fonts count="10" x14ac:knownFonts="1">
    <font>
      <sz val="11"/>
      <color rgb="FF000000"/>
      <name val="Calibri"/>
    </font>
    <font>
      <b/>
      <sz val="8"/>
      <color rgb="FF000000"/>
      <name val="Arial"/>
    </font>
    <font>
      <sz val="8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8"/>
      <name val="Arial"/>
    </font>
    <font>
      <sz val="11"/>
      <name val="Calibri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0"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medium">
        <color rgb="FFB7B7B7"/>
      </bottom>
      <diagonal/>
    </border>
    <border>
      <left/>
      <right style="thin">
        <color rgb="FFB7B7B7"/>
      </right>
      <top style="thin">
        <color rgb="FFB7B7B7"/>
      </top>
      <bottom style="medium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medium">
        <color rgb="FFB7B7B7"/>
      </bottom>
      <diagonal/>
    </border>
    <border>
      <left/>
      <right style="thin">
        <color rgb="FFB7B7B7"/>
      </right>
      <top/>
      <bottom style="medium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/>
    <xf numFmtId="0" fontId="4" fillId="0" borderId="4" xfId="0" applyFont="1" applyBorder="1"/>
    <xf numFmtId="164" fontId="3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/>
    <xf numFmtId="164" fontId="4" fillId="0" borderId="4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2" fontId="4" fillId="2" borderId="4" xfId="0" applyNumberFormat="1" applyFont="1" applyFill="1" applyBorder="1"/>
    <xf numFmtId="164" fontId="4" fillId="2" borderId="4" xfId="0" applyNumberFormat="1" applyFont="1" applyFill="1" applyBorder="1" applyAlignment="1">
      <alignment horizontal="right"/>
    </xf>
    <xf numFmtId="9" fontId="4" fillId="2" borderId="4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2" fontId="4" fillId="0" borderId="4" xfId="0" applyNumberFormat="1" applyFont="1" applyBorder="1"/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2" borderId="4" xfId="0" applyFont="1" applyFill="1" applyBorder="1" applyAlignment="1"/>
    <xf numFmtId="10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6" xfId="0" applyFont="1" applyBorder="1" applyAlignment="1"/>
    <xf numFmtId="10" fontId="4" fillId="0" borderId="6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10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4" fillId="0" borderId="6" xfId="0" applyFont="1" applyBorder="1"/>
    <xf numFmtId="165" fontId="7" fillId="2" borderId="8" xfId="0" applyNumberFormat="1" applyFont="1" applyFill="1" applyBorder="1" applyAlignment="1">
      <alignment horizontal="center" vertical="center"/>
    </xf>
    <xf numFmtId="166" fontId="5" fillId="0" borderId="8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166" fontId="4" fillId="2" borderId="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167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vertical="center"/>
    </xf>
    <xf numFmtId="166" fontId="4" fillId="4" borderId="8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2" fillId="2" borderId="8" xfId="0" applyFont="1" applyFill="1" applyBorder="1" applyAlignment="1"/>
    <xf numFmtId="165" fontId="5" fillId="2" borderId="8" xfId="0" applyNumberFormat="1" applyFont="1" applyFill="1" applyBorder="1" applyAlignment="1"/>
    <xf numFmtId="0" fontId="4" fillId="2" borderId="8" xfId="0" applyFont="1" applyFill="1" applyBorder="1" applyAlignment="1"/>
    <xf numFmtId="0" fontId="2" fillId="2" borderId="8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8" fillId="0" borderId="3" xfId="0" applyFont="1" applyBorder="1"/>
    <xf numFmtId="165" fontId="7" fillId="2" borderId="7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8" fillId="0" borderId="4" xfId="0" applyFont="1" applyBorder="1"/>
    <xf numFmtId="167" fontId="1" fillId="2" borderId="7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E14"/>
  <sheetViews>
    <sheetView tabSelected="1" workbookViewId="0">
      <selection activeCell="D12" sqref="D12"/>
    </sheetView>
  </sheetViews>
  <sheetFormatPr defaultColWidth="14.42578125" defaultRowHeight="15" customHeight="1" x14ac:dyDescent="0.25"/>
  <cols>
    <col min="1" max="1" width="5.140625" customWidth="1"/>
    <col min="2" max="2" width="3.28515625" customWidth="1"/>
    <col min="3" max="3" width="51.28515625" customWidth="1"/>
    <col min="4" max="4" width="8.28515625" customWidth="1"/>
    <col min="5" max="5" width="14.7109375" customWidth="1"/>
  </cols>
  <sheetData>
    <row r="1" spans="1:5" x14ac:dyDescent="0.25">
      <c r="A1" s="1" t="s">
        <v>0</v>
      </c>
      <c r="B1" s="2"/>
      <c r="C1" s="3" t="s">
        <v>1</v>
      </c>
      <c r="D1" s="4" t="s">
        <v>2</v>
      </c>
      <c r="E1" s="4" t="s">
        <v>3</v>
      </c>
    </row>
    <row r="2" spans="1:5" x14ac:dyDescent="0.25">
      <c r="A2" s="5">
        <v>1</v>
      </c>
      <c r="B2" s="6"/>
      <c r="C2" s="7" t="s">
        <v>4</v>
      </c>
      <c r="D2" s="8"/>
      <c r="E2" s="9">
        <f>ROUNDUP(materiál!G2,-3)</f>
        <v>0</v>
      </c>
    </row>
    <row r="3" spans="1:5" x14ac:dyDescent="0.25">
      <c r="A3" s="10">
        <v>2</v>
      </c>
      <c r="B3" s="11"/>
      <c r="C3" s="12" t="s">
        <v>5</v>
      </c>
      <c r="D3" s="8"/>
      <c r="E3" s="13">
        <f>ROUNDUP(služby!G2,-3)</f>
        <v>0</v>
      </c>
    </row>
    <row r="4" spans="1:5" x14ac:dyDescent="0.25">
      <c r="A4" s="10">
        <v>3</v>
      </c>
      <c r="B4" s="11"/>
      <c r="C4" s="12" t="s">
        <v>6</v>
      </c>
      <c r="D4" s="8"/>
      <c r="E4" s="13">
        <f>ROUNDUP(SUM(E5:E7),-3)</f>
        <v>0</v>
      </c>
    </row>
    <row r="5" spans="1:5" x14ac:dyDescent="0.25">
      <c r="A5" s="14"/>
      <c r="B5" s="15" t="s">
        <v>7</v>
      </c>
      <c r="C5" s="16" t="s">
        <v>8</v>
      </c>
      <c r="D5" s="17"/>
      <c r="E5" s="18">
        <f>SUMIF(osobní!A:A,"PS",osobní!I:I)</f>
        <v>0</v>
      </c>
    </row>
    <row r="6" spans="1:5" x14ac:dyDescent="0.25">
      <c r="A6" s="14"/>
      <c r="B6" s="15" t="s">
        <v>9</v>
      </c>
      <c r="C6" s="16" t="s">
        <v>10</v>
      </c>
      <c r="D6" s="19"/>
      <c r="E6" s="18">
        <f>SUMIF(osobní!A:A,"DPP",osobní!I:I)</f>
        <v>0</v>
      </c>
    </row>
    <row r="7" spans="1:5" x14ac:dyDescent="0.25">
      <c r="A7" s="14"/>
      <c r="B7" s="15" t="s">
        <v>11</v>
      </c>
      <c r="C7" s="16" t="s">
        <v>12</v>
      </c>
      <c r="D7" s="19"/>
      <c r="E7" s="18">
        <f>ROUNDUP(E5*0.358,0)</f>
        <v>0</v>
      </c>
    </row>
    <row r="8" spans="1:5" x14ac:dyDescent="0.25">
      <c r="A8" s="20" t="s">
        <v>13</v>
      </c>
      <c r="B8" s="11"/>
      <c r="C8" s="12" t="s">
        <v>14</v>
      </c>
      <c r="D8" s="21"/>
      <c r="E8" s="13">
        <f>SUM(E2:E4)</f>
        <v>0</v>
      </c>
    </row>
    <row r="9" spans="1:5" x14ac:dyDescent="0.25">
      <c r="A9" s="22">
        <v>4</v>
      </c>
      <c r="B9" s="23"/>
      <c r="C9" s="24" t="s">
        <v>15</v>
      </c>
      <c r="D9" s="25">
        <v>0.27</v>
      </c>
      <c r="E9" s="26">
        <f>ROUNDUP(E8*D9,-3)</f>
        <v>0</v>
      </c>
    </row>
    <row r="10" spans="1:5" x14ac:dyDescent="0.25">
      <c r="A10" s="20" t="s">
        <v>16</v>
      </c>
      <c r="B10" s="11"/>
      <c r="C10" s="12" t="s">
        <v>17</v>
      </c>
      <c r="D10" s="21"/>
      <c r="E10" s="13">
        <f>E8+E9</f>
        <v>0</v>
      </c>
    </row>
    <row r="11" spans="1:5" x14ac:dyDescent="0.25">
      <c r="A11" s="27">
        <v>5</v>
      </c>
      <c r="B11" s="6"/>
      <c r="C11" s="7" t="s">
        <v>18</v>
      </c>
      <c r="D11" s="28">
        <v>0.4</v>
      </c>
      <c r="E11" s="29">
        <f>ROUNDUP(E10*D11,-3)</f>
        <v>0</v>
      </c>
    </row>
    <row r="12" spans="1:5" x14ac:dyDescent="0.25">
      <c r="A12" s="30">
        <v>6</v>
      </c>
      <c r="B12" s="31"/>
      <c r="C12" s="32" t="s">
        <v>19</v>
      </c>
      <c r="D12" s="33"/>
      <c r="E12" s="34">
        <f>SUM(E10,E11)</f>
        <v>0</v>
      </c>
    </row>
    <row r="13" spans="1:5" x14ac:dyDescent="0.25">
      <c r="A13" s="35">
        <v>7</v>
      </c>
      <c r="B13" s="31"/>
      <c r="C13" s="36" t="s">
        <v>20</v>
      </c>
      <c r="D13" s="37">
        <v>0.21</v>
      </c>
      <c r="E13" s="38">
        <f>ROUNDUP(D13*E12,2)</f>
        <v>0</v>
      </c>
    </row>
    <row r="14" spans="1:5" x14ac:dyDescent="0.25">
      <c r="A14" s="39" t="s">
        <v>21</v>
      </c>
      <c r="B14" s="31"/>
      <c r="C14" s="32" t="s">
        <v>22</v>
      </c>
      <c r="D14" s="40"/>
      <c r="E14" s="34">
        <f>E12+E13</f>
        <v>0</v>
      </c>
    </row>
  </sheetData>
  <autoFilter ref="A1:E14"/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  <headerFooter>
    <oddHeader>&amp;L&amp;"Arial,Tučné"&amp;14Předběžná kalkulace ceny doplňkové činnosti&amp;R&amp;"Arial,Obyčejné"&amp;10Příloha č. 1 
 Opatření děkana č. 14/2020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4.5703125" customWidth="1"/>
    <col min="2" max="2" width="37.140625" customWidth="1"/>
    <col min="3" max="3" width="40" customWidth="1"/>
    <col min="4" max="4" width="11.85546875" customWidth="1"/>
    <col min="5" max="5" width="4.7109375" customWidth="1"/>
    <col min="6" max="6" width="5" customWidth="1"/>
    <col min="7" max="7" width="13.28515625" customWidth="1"/>
  </cols>
  <sheetData>
    <row r="1" spans="1:7" x14ac:dyDescent="0.25">
      <c r="A1" s="68" t="s">
        <v>23</v>
      </c>
      <c r="B1" s="68" t="s">
        <v>24</v>
      </c>
      <c r="C1" s="68" t="s">
        <v>25</v>
      </c>
      <c r="D1" s="70" t="s">
        <v>26</v>
      </c>
      <c r="E1" s="68" t="s">
        <v>27</v>
      </c>
      <c r="F1" s="68" t="s">
        <v>28</v>
      </c>
      <c r="G1" s="41" t="s">
        <v>29</v>
      </c>
    </row>
    <row r="2" spans="1:7" x14ac:dyDescent="0.25">
      <c r="A2" s="69"/>
      <c r="B2" s="69"/>
      <c r="C2" s="69"/>
      <c r="D2" s="69"/>
      <c r="E2" s="69"/>
      <c r="F2" s="69"/>
      <c r="G2" s="42">
        <f>SUM(G3:G21)</f>
        <v>0</v>
      </c>
    </row>
    <row r="3" spans="1:7" x14ac:dyDescent="0.25">
      <c r="A3" s="43" t="str">
        <f t="shared" ref="A3:A21" si="0">IF(D3&lt;&gt;"",ROW()-2,"")</f>
        <v/>
      </c>
      <c r="B3" s="44"/>
      <c r="C3" s="44"/>
      <c r="D3" s="45"/>
      <c r="E3" s="44"/>
      <c r="F3" s="44"/>
      <c r="G3" s="46">
        <f t="shared" ref="G3:G21" si="1">D3*E3</f>
        <v>0</v>
      </c>
    </row>
    <row r="4" spans="1:7" x14ac:dyDescent="0.25">
      <c r="A4" s="43" t="str">
        <f t="shared" si="0"/>
        <v/>
      </c>
      <c r="B4" s="44"/>
      <c r="C4" s="47"/>
      <c r="D4" s="45"/>
      <c r="E4" s="44"/>
      <c r="F4" s="44"/>
      <c r="G4" s="46">
        <f t="shared" si="1"/>
        <v>0</v>
      </c>
    </row>
    <row r="5" spans="1:7" x14ac:dyDescent="0.25">
      <c r="A5" s="43" t="str">
        <f t="shared" si="0"/>
        <v/>
      </c>
      <c r="B5" s="44"/>
      <c r="C5" s="47"/>
      <c r="D5" s="45"/>
      <c r="E5" s="44"/>
      <c r="F5" s="44"/>
      <c r="G5" s="46">
        <f t="shared" si="1"/>
        <v>0</v>
      </c>
    </row>
    <row r="6" spans="1:7" x14ac:dyDescent="0.25">
      <c r="A6" s="43" t="str">
        <f t="shared" si="0"/>
        <v/>
      </c>
      <c r="B6" s="44"/>
      <c r="C6" s="44"/>
      <c r="D6" s="45"/>
      <c r="E6" s="44"/>
      <c r="F6" s="44"/>
      <c r="G6" s="46">
        <f t="shared" si="1"/>
        <v>0</v>
      </c>
    </row>
    <row r="7" spans="1:7" x14ac:dyDescent="0.25">
      <c r="A7" s="43" t="str">
        <f t="shared" si="0"/>
        <v/>
      </c>
      <c r="B7" s="44"/>
      <c r="C7" s="48"/>
      <c r="D7" s="45"/>
      <c r="E7" s="44"/>
      <c r="F7" s="48"/>
      <c r="G7" s="46">
        <f t="shared" si="1"/>
        <v>0</v>
      </c>
    </row>
    <row r="8" spans="1:7" x14ac:dyDescent="0.25">
      <c r="A8" s="43" t="str">
        <f t="shared" si="0"/>
        <v/>
      </c>
      <c r="B8" s="44"/>
      <c r="C8" s="48"/>
      <c r="D8" s="45"/>
      <c r="E8" s="44"/>
      <c r="F8" s="48"/>
      <c r="G8" s="46">
        <f t="shared" si="1"/>
        <v>0</v>
      </c>
    </row>
    <row r="9" spans="1:7" x14ac:dyDescent="0.25">
      <c r="A9" s="43" t="str">
        <f t="shared" si="0"/>
        <v/>
      </c>
      <c r="B9" s="48"/>
      <c r="C9" s="48"/>
      <c r="D9" s="49"/>
      <c r="E9" s="48"/>
      <c r="F9" s="48"/>
      <c r="G9" s="46">
        <f t="shared" si="1"/>
        <v>0</v>
      </c>
    </row>
    <row r="10" spans="1:7" x14ac:dyDescent="0.25">
      <c r="A10" s="43" t="str">
        <f t="shared" si="0"/>
        <v/>
      </c>
      <c r="B10" s="48"/>
      <c r="C10" s="48"/>
      <c r="D10" s="49"/>
      <c r="E10" s="48"/>
      <c r="F10" s="48"/>
      <c r="G10" s="46">
        <f t="shared" si="1"/>
        <v>0</v>
      </c>
    </row>
    <row r="11" spans="1:7" x14ac:dyDescent="0.25">
      <c r="A11" s="43" t="str">
        <f t="shared" si="0"/>
        <v/>
      </c>
      <c r="B11" s="48"/>
      <c r="C11" s="48"/>
      <c r="D11" s="49"/>
      <c r="E11" s="48"/>
      <c r="F11" s="48"/>
      <c r="G11" s="46">
        <f t="shared" si="1"/>
        <v>0</v>
      </c>
    </row>
    <row r="12" spans="1:7" x14ac:dyDescent="0.25">
      <c r="A12" s="43" t="str">
        <f t="shared" si="0"/>
        <v/>
      </c>
      <c r="B12" s="48"/>
      <c r="C12" s="48"/>
      <c r="D12" s="49"/>
      <c r="E12" s="48"/>
      <c r="F12" s="48"/>
      <c r="G12" s="46">
        <f t="shared" si="1"/>
        <v>0</v>
      </c>
    </row>
    <row r="13" spans="1:7" x14ac:dyDescent="0.25">
      <c r="A13" s="43" t="str">
        <f t="shared" si="0"/>
        <v/>
      </c>
      <c r="B13" s="48"/>
      <c r="C13" s="48"/>
      <c r="D13" s="49"/>
      <c r="E13" s="48"/>
      <c r="F13" s="48"/>
      <c r="G13" s="46">
        <f t="shared" si="1"/>
        <v>0</v>
      </c>
    </row>
    <row r="14" spans="1:7" x14ac:dyDescent="0.25">
      <c r="A14" s="43" t="str">
        <f t="shared" si="0"/>
        <v/>
      </c>
      <c r="B14" s="48"/>
      <c r="C14" s="48"/>
      <c r="D14" s="49"/>
      <c r="E14" s="48"/>
      <c r="F14" s="48"/>
      <c r="G14" s="46">
        <f t="shared" si="1"/>
        <v>0</v>
      </c>
    </row>
    <row r="15" spans="1:7" x14ac:dyDescent="0.25">
      <c r="A15" s="43" t="str">
        <f t="shared" si="0"/>
        <v/>
      </c>
      <c r="B15" s="48"/>
      <c r="C15" s="48"/>
      <c r="D15" s="49"/>
      <c r="E15" s="48"/>
      <c r="F15" s="48"/>
      <c r="G15" s="46">
        <f t="shared" si="1"/>
        <v>0</v>
      </c>
    </row>
    <row r="16" spans="1:7" x14ac:dyDescent="0.25">
      <c r="A16" s="43" t="str">
        <f t="shared" si="0"/>
        <v/>
      </c>
      <c r="B16" s="48"/>
      <c r="C16" s="48"/>
      <c r="D16" s="49"/>
      <c r="E16" s="48"/>
      <c r="F16" s="48"/>
      <c r="G16" s="46">
        <f t="shared" si="1"/>
        <v>0</v>
      </c>
    </row>
    <row r="17" spans="1:7" x14ac:dyDescent="0.25">
      <c r="A17" s="43" t="str">
        <f t="shared" si="0"/>
        <v/>
      </c>
      <c r="B17" s="48"/>
      <c r="C17" s="48"/>
      <c r="D17" s="49"/>
      <c r="E17" s="48"/>
      <c r="F17" s="48"/>
      <c r="G17" s="46">
        <f t="shared" si="1"/>
        <v>0</v>
      </c>
    </row>
    <row r="18" spans="1:7" x14ac:dyDescent="0.25">
      <c r="A18" s="43" t="str">
        <f t="shared" si="0"/>
        <v/>
      </c>
      <c r="B18" s="48"/>
      <c r="C18" s="48"/>
      <c r="D18" s="49"/>
      <c r="E18" s="48"/>
      <c r="F18" s="48"/>
      <c r="G18" s="46">
        <f t="shared" si="1"/>
        <v>0</v>
      </c>
    </row>
    <row r="19" spans="1:7" x14ac:dyDescent="0.25">
      <c r="A19" s="43" t="str">
        <f t="shared" si="0"/>
        <v/>
      </c>
      <c r="B19" s="48"/>
      <c r="C19" s="48"/>
      <c r="D19" s="49"/>
      <c r="E19" s="48"/>
      <c r="F19" s="48"/>
      <c r="G19" s="46">
        <f t="shared" si="1"/>
        <v>0</v>
      </c>
    </row>
    <row r="20" spans="1:7" x14ac:dyDescent="0.25">
      <c r="A20" s="43" t="str">
        <f t="shared" si="0"/>
        <v/>
      </c>
      <c r="B20" s="48"/>
      <c r="C20" s="48"/>
      <c r="D20" s="49"/>
      <c r="E20" s="48"/>
      <c r="F20" s="48"/>
      <c r="G20" s="46">
        <f t="shared" si="1"/>
        <v>0</v>
      </c>
    </row>
    <row r="21" spans="1:7" x14ac:dyDescent="0.25">
      <c r="A21" s="43" t="str">
        <f t="shared" si="0"/>
        <v/>
      </c>
      <c r="B21" s="48"/>
      <c r="C21" s="48"/>
      <c r="D21" s="49"/>
      <c r="E21" s="48"/>
      <c r="F21" s="48"/>
      <c r="G21" s="46">
        <f t="shared" si="1"/>
        <v>0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4.5703125" customWidth="1"/>
    <col min="2" max="2" width="37.140625" customWidth="1"/>
    <col min="3" max="3" width="40" customWidth="1"/>
    <col min="4" max="4" width="11.85546875" customWidth="1"/>
    <col min="5" max="5" width="4.7109375" customWidth="1"/>
    <col min="6" max="6" width="5" customWidth="1"/>
    <col min="7" max="7" width="13.28515625" customWidth="1"/>
  </cols>
  <sheetData>
    <row r="1" spans="1:7" x14ac:dyDescent="0.25">
      <c r="A1" s="68" t="s">
        <v>23</v>
      </c>
      <c r="B1" s="68" t="s">
        <v>24</v>
      </c>
      <c r="C1" s="68" t="s">
        <v>25</v>
      </c>
      <c r="D1" s="70" t="s">
        <v>26</v>
      </c>
      <c r="E1" s="68" t="s">
        <v>27</v>
      </c>
      <c r="F1" s="68" t="s">
        <v>28</v>
      </c>
      <c r="G1" s="41" t="s">
        <v>29</v>
      </c>
    </row>
    <row r="2" spans="1:7" x14ac:dyDescent="0.25">
      <c r="A2" s="69"/>
      <c r="B2" s="69"/>
      <c r="C2" s="69"/>
      <c r="D2" s="69"/>
      <c r="E2" s="69"/>
      <c r="F2" s="69"/>
      <c r="G2" s="42">
        <f>SUM(G3:G21)</f>
        <v>0</v>
      </c>
    </row>
    <row r="3" spans="1:7" x14ac:dyDescent="0.25">
      <c r="A3" s="43" t="str">
        <f t="shared" ref="A3:A21" si="0">IF(D3&lt;&gt;"",ROW()-2,"")</f>
        <v/>
      </c>
      <c r="B3" s="44"/>
      <c r="C3" s="48"/>
      <c r="D3" s="45"/>
      <c r="E3" s="44"/>
      <c r="F3" s="44"/>
      <c r="G3" s="46">
        <f t="shared" ref="G3:G21" si="1">D3*E3</f>
        <v>0</v>
      </c>
    </row>
    <row r="4" spans="1:7" x14ac:dyDescent="0.25">
      <c r="A4" s="43" t="str">
        <f t="shared" si="0"/>
        <v/>
      </c>
      <c r="B4" s="48"/>
      <c r="C4" s="48"/>
      <c r="D4" s="49"/>
      <c r="E4" s="48"/>
      <c r="F4" s="48"/>
      <c r="G4" s="46">
        <f t="shared" si="1"/>
        <v>0</v>
      </c>
    </row>
    <row r="5" spans="1:7" x14ac:dyDescent="0.25">
      <c r="A5" s="43" t="str">
        <f t="shared" si="0"/>
        <v/>
      </c>
      <c r="B5" s="48"/>
      <c r="C5" s="48"/>
      <c r="D5" s="49"/>
      <c r="E5" s="48"/>
      <c r="F5" s="48"/>
      <c r="G5" s="46">
        <f t="shared" si="1"/>
        <v>0</v>
      </c>
    </row>
    <row r="6" spans="1:7" x14ac:dyDescent="0.25">
      <c r="A6" s="43" t="str">
        <f t="shared" si="0"/>
        <v/>
      </c>
      <c r="B6" s="48"/>
      <c r="C6" s="48"/>
      <c r="D6" s="49"/>
      <c r="E6" s="48"/>
      <c r="F6" s="48"/>
      <c r="G6" s="46">
        <f t="shared" si="1"/>
        <v>0</v>
      </c>
    </row>
    <row r="7" spans="1:7" x14ac:dyDescent="0.25">
      <c r="A7" s="43" t="str">
        <f t="shared" si="0"/>
        <v/>
      </c>
      <c r="B7" s="48"/>
      <c r="C7" s="48"/>
      <c r="D7" s="45"/>
      <c r="E7" s="48"/>
      <c r="F7" s="48"/>
      <c r="G7" s="46">
        <f t="shared" si="1"/>
        <v>0</v>
      </c>
    </row>
    <row r="8" spans="1:7" x14ac:dyDescent="0.25">
      <c r="A8" s="43" t="str">
        <f t="shared" si="0"/>
        <v/>
      </c>
      <c r="B8" s="48"/>
      <c r="C8" s="48"/>
      <c r="D8" s="49"/>
      <c r="E8" s="48"/>
      <c r="F8" s="48"/>
      <c r="G8" s="46">
        <f t="shared" si="1"/>
        <v>0</v>
      </c>
    </row>
    <row r="9" spans="1:7" x14ac:dyDescent="0.25">
      <c r="A9" s="43" t="str">
        <f t="shared" si="0"/>
        <v/>
      </c>
      <c r="B9" s="48"/>
      <c r="C9" s="48"/>
      <c r="D9" s="49"/>
      <c r="E9" s="48"/>
      <c r="F9" s="48"/>
      <c r="G9" s="46">
        <f t="shared" si="1"/>
        <v>0</v>
      </c>
    </row>
    <row r="10" spans="1:7" x14ac:dyDescent="0.25">
      <c r="A10" s="43" t="str">
        <f t="shared" si="0"/>
        <v/>
      </c>
      <c r="B10" s="48"/>
      <c r="C10" s="48"/>
      <c r="D10" s="49"/>
      <c r="E10" s="48"/>
      <c r="F10" s="48"/>
      <c r="G10" s="46">
        <f t="shared" si="1"/>
        <v>0</v>
      </c>
    </row>
    <row r="11" spans="1:7" x14ac:dyDescent="0.25">
      <c r="A11" s="43" t="str">
        <f t="shared" si="0"/>
        <v/>
      </c>
      <c r="B11" s="48"/>
      <c r="C11" s="48"/>
      <c r="D11" s="49"/>
      <c r="E11" s="48"/>
      <c r="F11" s="48"/>
      <c r="G11" s="46">
        <f t="shared" si="1"/>
        <v>0</v>
      </c>
    </row>
    <row r="12" spans="1:7" x14ac:dyDescent="0.25">
      <c r="A12" s="43" t="str">
        <f t="shared" si="0"/>
        <v/>
      </c>
      <c r="B12" s="48"/>
      <c r="C12" s="48"/>
      <c r="D12" s="49"/>
      <c r="E12" s="48"/>
      <c r="F12" s="48"/>
      <c r="G12" s="46">
        <f t="shared" si="1"/>
        <v>0</v>
      </c>
    </row>
    <row r="13" spans="1:7" x14ac:dyDescent="0.25">
      <c r="A13" s="43" t="str">
        <f t="shared" si="0"/>
        <v/>
      </c>
      <c r="B13" s="48"/>
      <c r="C13" s="48"/>
      <c r="D13" s="49"/>
      <c r="E13" s="48"/>
      <c r="F13" s="48"/>
      <c r="G13" s="46">
        <f t="shared" si="1"/>
        <v>0</v>
      </c>
    </row>
    <row r="14" spans="1:7" x14ac:dyDescent="0.25">
      <c r="A14" s="43" t="str">
        <f t="shared" si="0"/>
        <v/>
      </c>
      <c r="B14" s="48"/>
      <c r="C14" s="48"/>
      <c r="D14" s="49"/>
      <c r="E14" s="48"/>
      <c r="F14" s="48"/>
      <c r="G14" s="46">
        <f t="shared" si="1"/>
        <v>0</v>
      </c>
    </row>
    <row r="15" spans="1:7" x14ac:dyDescent="0.25">
      <c r="A15" s="43" t="str">
        <f t="shared" si="0"/>
        <v/>
      </c>
      <c r="B15" s="48"/>
      <c r="C15" s="48"/>
      <c r="D15" s="49"/>
      <c r="E15" s="48"/>
      <c r="F15" s="48"/>
      <c r="G15" s="46">
        <f t="shared" si="1"/>
        <v>0</v>
      </c>
    </row>
    <row r="16" spans="1:7" x14ac:dyDescent="0.25">
      <c r="A16" s="43" t="str">
        <f t="shared" si="0"/>
        <v/>
      </c>
      <c r="B16" s="48"/>
      <c r="C16" s="48"/>
      <c r="D16" s="49"/>
      <c r="E16" s="48"/>
      <c r="F16" s="48"/>
      <c r="G16" s="46">
        <f t="shared" si="1"/>
        <v>0</v>
      </c>
    </row>
    <row r="17" spans="1:7" x14ac:dyDescent="0.25">
      <c r="A17" s="43" t="str">
        <f t="shared" si="0"/>
        <v/>
      </c>
      <c r="B17" s="48"/>
      <c r="C17" s="48"/>
      <c r="D17" s="49"/>
      <c r="E17" s="48"/>
      <c r="F17" s="48"/>
      <c r="G17" s="46">
        <f t="shared" si="1"/>
        <v>0</v>
      </c>
    </row>
    <row r="18" spans="1:7" x14ac:dyDescent="0.25">
      <c r="A18" s="43" t="str">
        <f t="shared" si="0"/>
        <v/>
      </c>
      <c r="B18" s="48"/>
      <c r="C18" s="48"/>
      <c r="D18" s="49"/>
      <c r="E18" s="48"/>
      <c r="F18" s="48"/>
      <c r="G18" s="46">
        <f t="shared" si="1"/>
        <v>0</v>
      </c>
    </row>
    <row r="19" spans="1:7" x14ac:dyDescent="0.25">
      <c r="A19" s="43" t="str">
        <f t="shared" si="0"/>
        <v/>
      </c>
      <c r="B19" s="48"/>
      <c r="C19" s="48"/>
      <c r="D19" s="49"/>
      <c r="E19" s="48"/>
      <c r="F19" s="48"/>
      <c r="G19" s="46">
        <f t="shared" si="1"/>
        <v>0</v>
      </c>
    </row>
    <row r="20" spans="1:7" x14ac:dyDescent="0.25">
      <c r="A20" s="43" t="str">
        <f t="shared" si="0"/>
        <v/>
      </c>
      <c r="B20" s="48"/>
      <c r="C20" s="48"/>
      <c r="D20" s="49"/>
      <c r="E20" s="48"/>
      <c r="F20" s="48"/>
      <c r="G20" s="46">
        <f t="shared" si="1"/>
        <v>0</v>
      </c>
    </row>
    <row r="21" spans="1:7" x14ac:dyDescent="0.25">
      <c r="A21" s="43" t="str">
        <f t="shared" si="0"/>
        <v/>
      </c>
      <c r="B21" s="48"/>
      <c r="C21" s="48"/>
      <c r="D21" s="49"/>
      <c r="E21" s="48"/>
      <c r="F21" s="48"/>
      <c r="G21" s="46">
        <f t="shared" si="1"/>
        <v>0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J2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7.5703125" customWidth="1"/>
    <col min="2" max="2" width="21.42578125" customWidth="1"/>
    <col min="3" max="3" width="31.42578125" customWidth="1"/>
    <col min="4" max="4" width="21.85546875" customWidth="1"/>
    <col min="5" max="6" width="10.85546875" customWidth="1"/>
    <col min="7" max="7" width="4.5703125" customWidth="1"/>
    <col min="8" max="8" width="8.42578125" customWidth="1"/>
    <col min="9" max="9" width="10.7109375" customWidth="1"/>
    <col min="10" max="10" width="11.85546875" customWidth="1"/>
  </cols>
  <sheetData>
    <row r="1" spans="1:10" x14ac:dyDescent="0.25">
      <c r="A1" s="68" t="s">
        <v>30</v>
      </c>
      <c r="B1" s="68" t="s">
        <v>31</v>
      </c>
      <c r="C1" s="68" t="s">
        <v>32</v>
      </c>
      <c r="D1" s="68" t="s">
        <v>33</v>
      </c>
      <c r="E1" s="73" t="s">
        <v>34</v>
      </c>
      <c r="F1" s="73" t="s">
        <v>35</v>
      </c>
      <c r="G1" s="68" t="s">
        <v>36</v>
      </c>
      <c r="H1" s="70" t="s">
        <v>37</v>
      </c>
      <c r="I1" s="41" t="s">
        <v>29</v>
      </c>
      <c r="J1" s="71" t="s">
        <v>38</v>
      </c>
    </row>
    <row r="2" spans="1:10" x14ac:dyDescent="0.25">
      <c r="A2" s="69"/>
      <c r="B2" s="69"/>
      <c r="C2" s="69"/>
      <c r="D2" s="69"/>
      <c r="E2" s="69"/>
      <c r="F2" s="69"/>
      <c r="G2" s="69"/>
      <c r="H2" s="69"/>
      <c r="I2" s="42">
        <f>SUM(I3:I21)</f>
        <v>0</v>
      </c>
      <c r="J2" s="72"/>
    </row>
    <row r="3" spans="1:10" x14ac:dyDescent="0.25">
      <c r="A3" s="50"/>
      <c r="B3" s="50"/>
      <c r="C3" s="51"/>
      <c r="D3" s="52"/>
      <c r="E3" s="53"/>
      <c r="F3" s="53"/>
      <c r="G3" s="54"/>
      <c r="H3" s="55" t="str">
        <f>IFERROR(VLOOKUP(D3,tarif!A$2:D$12,4,0),"")</f>
        <v/>
      </c>
      <c r="I3" s="56" t="str">
        <f t="shared" ref="I3:I21" si="0">IFERROR(ROUNDUP(H3*G3,0),"")</f>
        <v/>
      </c>
      <c r="J3" s="56" t="str">
        <f t="shared" ref="J3:J21" si="1">IFERROR(I3/ROUNDUP((F3-E3)/30.4375,0),"")</f>
        <v/>
      </c>
    </row>
    <row r="4" spans="1:10" x14ac:dyDescent="0.25">
      <c r="A4" s="50"/>
      <c r="B4" s="50"/>
      <c r="C4" s="57"/>
      <c r="D4" s="50"/>
      <c r="E4" s="53"/>
      <c r="F4" s="53"/>
      <c r="G4" s="58"/>
      <c r="H4" s="55" t="str">
        <f>IFERROR(VLOOKUP(D4,tarif!A$2:D$12,4,0),"")</f>
        <v/>
      </c>
      <c r="I4" s="56" t="str">
        <f t="shared" si="0"/>
        <v/>
      </c>
      <c r="J4" s="56" t="str">
        <f t="shared" si="1"/>
        <v/>
      </c>
    </row>
    <row r="5" spans="1:10" x14ac:dyDescent="0.25">
      <c r="A5" s="50"/>
      <c r="B5" s="50"/>
      <c r="C5" s="57"/>
      <c r="D5" s="50"/>
      <c r="E5" s="53"/>
      <c r="F5" s="53"/>
      <c r="G5" s="59"/>
      <c r="H5" s="55" t="str">
        <f>IFERROR(VLOOKUP(D5,tarif!A$2:D$12,4,0),"")</f>
        <v/>
      </c>
      <c r="I5" s="56" t="str">
        <f t="shared" si="0"/>
        <v/>
      </c>
      <c r="J5" s="56" t="str">
        <f t="shared" si="1"/>
        <v/>
      </c>
    </row>
    <row r="6" spans="1:10" x14ac:dyDescent="0.25">
      <c r="A6" s="50"/>
      <c r="B6" s="50"/>
      <c r="C6" s="57"/>
      <c r="D6" s="50"/>
      <c r="E6" s="53"/>
      <c r="F6" s="53"/>
      <c r="G6" s="59"/>
      <c r="H6" s="55" t="str">
        <f>IFERROR(VLOOKUP(D6,tarif!A$2:D$12,4,0),"")</f>
        <v/>
      </c>
      <c r="I6" s="56" t="str">
        <f t="shared" si="0"/>
        <v/>
      </c>
      <c r="J6" s="56" t="str">
        <f t="shared" si="1"/>
        <v/>
      </c>
    </row>
    <row r="7" spans="1:10" x14ac:dyDescent="0.25">
      <c r="A7" s="50"/>
      <c r="B7" s="50"/>
      <c r="C7" s="57"/>
      <c r="D7" s="52"/>
      <c r="E7" s="53"/>
      <c r="F7" s="53"/>
      <c r="G7" s="59"/>
      <c r="H7" s="55" t="str">
        <f>IFERROR(VLOOKUP(D7,tarif!A$2:D$12,4,0),"")</f>
        <v/>
      </c>
      <c r="I7" s="56" t="str">
        <f t="shared" si="0"/>
        <v/>
      </c>
      <c r="J7" s="56" t="str">
        <f t="shared" si="1"/>
        <v/>
      </c>
    </row>
    <row r="8" spans="1:10" x14ac:dyDescent="0.25">
      <c r="A8" s="50"/>
      <c r="B8" s="50"/>
      <c r="C8" s="57"/>
      <c r="D8" s="50"/>
      <c r="E8" s="53"/>
      <c r="F8" s="53"/>
      <c r="G8" s="54"/>
      <c r="H8" s="55" t="str">
        <f>IFERROR(VLOOKUP(D8,tarif!A$2:D$12,4,0),"")</f>
        <v/>
      </c>
      <c r="I8" s="56" t="str">
        <f t="shared" si="0"/>
        <v/>
      </c>
      <c r="J8" s="56" t="str">
        <f t="shared" si="1"/>
        <v/>
      </c>
    </row>
    <row r="9" spans="1:10" x14ac:dyDescent="0.25">
      <c r="A9" s="50"/>
      <c r="B9" s="50"/>
      <c r="C9" s="57"/>
      <c r="D9" s="50"/>
      <c r="E9" s="53"/>
      <c r="F9" s="53"/>
      <c r="G9" s="54"/>
      <c r="H9" s="55" t="str">
        <f>IFERROR(VLOOKUP(D9,tarif!A$2:D$12,4,0),"")</f>
        <v/>
      </c>
      <c r="I9" s="56" t="str">
        <f t="shared" si="0"/>
        <v/>
      </c>
      <c r="J9" s="56" t="str">
        <f t="shared" si="1"/>
        <v/>
      </c>
    </row>
    <row r="10" spans="1:10" x14ac:dyDescent="0.25">
      <c r="A10" s="50"/>
      <c r="B10" s="50"/>
      <c r="C10" s="57"/>
      <c r="D10" s="50"/>
      <c r="E10" s="53"/>
      <c r="F10" s="53"/>
      <c r="G10" s="54"/>
      <c r="H10" s="55" t="str">
        <f>IFERROR(VLOOKUP(D10,tarif!A$2:D$12,4,0),"")</f>
        <v/>
      </c>
      <c r="I10" s="56" t="str">
        <f t="shared" si="0"/>
        <v/>
      </c>
      <c r="J10" s="56" t="str">
        <f t="shared" si="1"/>
        <v/>
      </c>
    </row>
    <row r="11" spans="1:10" x14ac:dyDescent="0.25">
      <c r="A11" s="50"/>
      <c r="B11" s="50"/>
      <c r="C11" s="57"/>
      <c r="D11" s="50"/>
      <c r="E11" s="53"/>
      <c r="F11" s="53"/>
      <c r="G11" s="54"/>
      <c r="H11" s="55" t="str">
        <f>IFERROR(VLOOKUP(D11,tarif!A$2:D$12,4,0),"")</f>
        <v/>
      </c>
      <c r="I11" s="56" t="str">
        <f t="shared" si="0"/>
        <v/>
      </c>
      <c r="J11" s="56" t="str">
        <f t="shared" si="1"/>
        <v/>
      </c>
    </row>
    <row r="12" spans="1:10" x14ac:dyDescent="0.25">
      <c r="A12" s="50"/>
      <c r="B12" s="60"/>
      <c r="C12" s="61"/>
      <c r="D12" s="50"/>
      <c r="E12" s="53"/>
      <c r="F12" s="53"/>
      <c r="G12" s="54"/>
      <c r="H12" s="55" t="str">
        <f>IFERROR(VLOOKUP(D12,tarif!A$2:D$12,4,0),"")</f>
        <v/>
      </c>
      <c r="I12" s="56" t="str">
        <f t="shared" si="0"/>
        <v/>
      </c>
      <c r="J12" s="56" t="str">
        <f t="shared" si="1"/>
        <v/>
      </c>
    </row>
    <row r="13" spans="1:10" x14ac:dyDescent="0.25">
      <c r="A13" s="50"/>
      <c r="B13" s="60"/>
      <c r="C13" s="61"/>
      <c r="D13" s="50"/>
      <c r="E13" s="53"/>
      <c r="F13" s="53"/>
      <c r="G13" s="54"/>
      <c r="H13" s="55" t="str">
        <f>IFERROR(VLOOKUP(D13,tarif!A$2:D$12,4,0),"")</f>
        <v/>
      </c>
      <c r="I13" s="56" t="str">
        <f t="shared" si="0"/>
        <v/>
      </c>
      <c r="J13" s="56" t="str">
        <f t="shared" si="1"/>
        <v/>
      </c>
    </row>
    <row r="14" spans="1:10" x14ac:dyDescent="0.25">
      <c r="A14" s="50"/>
      <c r="B14" s="60"/>
      <c r="C14" s="61"/>
      <c r="D14" s="50"/>
      <c r="E14" s="53"/>
      <c r="F14" s="53"/>
      <c r="G14" s="54"/>
      <c r="H14" s="55" t="str">
        <f>IFERROR(VLOOKUP(D14,tarif!A$2:D$12,4,0),"")</f>
        <v/>
      </c>
      <c r="I14" s="56" t="str">
        <f t="shared" si="0"/>
        <v/>
      </c>
      <c r="J14" s="56" t="str">
        <f t="shared" si="1"/>
        <v/>
      </c>
    </row>
    <row r="15" spans="1:10" x14ac:dyDescent="0.25">
      <c r="A15" s="50"/>
      <c r="B15" s="60"/>
      <c r="C15" s="61"/>
      <c r="D15" s="52"/>
      <c r="E15" s="53"/>
      <c r="F15" s="53"/>
      <c r="G15" s="54"/>
      <c r="H15" s="55" t="str">
        <f>IFERROR(VLOOKUP(D15,tarif!A$2:D$12,4,0),"")</f>
        <v/>
      </c>
      <c r="I15" s="56" t="str">
        <f t="shared" si="0"/>
        <v/>
      </c>
      <c r="J15" s="56" t="str">
        <f t="shared" si="1"/>
        <v/>
      </c>
    </row>
    <row r="16" spans="1:10" x14ac:dyDescent="0.25">
      <c r="A16" s="50"/>
      <c r="B16" s="60"/>
      <c r="C16" s="61"/>
      <c r="D16" s="50"/>
      <c r="E16" s="53"/>
      <c r="F16" s="53"/>
      <c r="G16" s="54"/>
      <c r="H16" s="55" t="str">
        <f>IFERROR(VLOOKUP(D16,tarif!A$2:D$12,4,0),"")</f>
        <v/>
      </c>
      <c r="I16" s="56" t="str">
        <f t="shared" si="0"/>
        <v/>
      </c>
      <c r="J16" s="56" t="str">
        <f t="shared" si="1"/>
        <v/>
      </c>
    </row>
    <row r="17" spans="1:10" x14ac:dyDescent="0.25">
      <c r="A17" s="50"/>
      <c r="B17" s="60"/>
      <c r="C17" s="61"/>
      <c r="D17" s="50"/>
      <c r="E17" s="53"/>
      <c r="F17" s="53"/>
      <c r="G17" s="54"/>
      <c r="H17" s="55" t="str">
        <f>IFERROR(VLOOKUP(D17,tarif!A$2:D$12,4,0),"")</f>
        <v/>
      </c>
      <c r="I17" s="56" t="str">
        <f t="shared" si="0"/>
        <v/>
      </c>
      <c r="J17" s="56" t="str">
        <f t="shared" si="1"/>
        <v/>
      </c>
    </row>
    <row r="18" spans="1:10" x14ac:dyDescent="0.25">
      <c r="A18" s="50"/>
      <c r="B18" s="60"/>
      <c r="C18" s="61"/>
      <c r="D18" s="52"/>
      <c r="E18" s="53"/>
      <c r="F18" s="53"/>
      <c r="G18" s="54"/>
      <c r="H18" s="55" t="str">
        <f>IFERROR(VLOOKUP(D18,tarif!A$2:D$12,4,0),"")</f>
        <v/>
      </c>
      <c r="I18" s="56" t="str">
        <f t="shared" si="0"/>
        <v/>
      </c>
      <c r="J18" s="56" t="str">
        <f t="shared" si="1"/>
        <v/>
      </c>
    </row>
    <row r="19" spans="1:10" x14ac:dyDescent="0.25">
      <c r="A19" s="50"/>
      <c r="B19" s="60"/>
      <c r="C19" s="61"/>
      <c r="D19" s="50"/>
      <c r="E19" s="53"/>
      <c r="F19" s="53"/>
      <c r="G19" s="54"/>
      <c r="H19" s="55" t="str">
        <f>IFERROR(VLOOKUP(D19,tarif!A$2:D$12,4,0),"")</f>
        <v/>
      </c>
      <c r="I19" s="56" t="str">
        <f t="shared" si="0"/>
        <v/>
      </c>
      <c r="J19" s="56" t="str">
        <f t="shared" si="1"/>
        <v/>
      </c>
    </row>
    <row r="20" spans="1:10" x14ac:dyDescent="0.25">
      <c r="A20" s="50"/>
      <c r="B20" s="60"/>
      <c r="C20" s="61"/>
      <c r="D20" s="50"/>
      <c r="E20" s="53"/>
      <c r="F20" s="53"/>
      <c r="G20" s="54"/>
      <c r="H20" s="55" t="str">
        <f>IFERROR(VLOOKUP(D20,tarif!A$2:D$12,4,0),"")</f>
        <v/>
      </c>
      <c r="I20" s="56" t="str">
        <f t="shared" si="0"/>
        <v/>
      </c>
      <c r="J20" s="56" t="str">
        <f t="shared" si="1"/>
        <v/>
      </c>
    </row>
    <row r="21" spans="1:10" x14ac:dyDescent="0.25">
      <c r="A21" s="50"/>
      <c r="B21" s="60"/>
      <c r="C21" s="61"/>
      <c r="D21" s="50"/>
      <c r="E21" s="53"/>
      <c r="F21" s="53"/>
      <c r="G21" s="54"/>
      <c r="H21" s="55" t="str">
        <f>IFERROR(VLOOKUP(D21,tarif!A$2:D$12,4,0),"")</f>
        <v/>
      </c>
      <c r="I21" s="56" t="str">
        <f t="shared" si="0"/>
        <v/>
      </c>
      <c r="J21" s="56" t="str">
        <f t="shared" si="1"/>
        <v/>
      </c>
    </row>
  </sheetData>
  <mergeCells count="9">
    <mergeCell ref="H1:H2"/>
    <mergeCell ref="J1:J2"/>
    <mergeCell ref="A1:A2"/>
    <mergeCell ref="B1:B2"/>
    <mergeCell ref="C1:C2"/>
    <mergeCell ref="D1:D2"/>
    <mergeCell ref="E1:E2"/>
    <mergeCell ref="F1:F2"/>
    <mergeCell ref="G1:G2"/>
  </mergeCells>
  <dataValidations count="1">
    <dataValidation type="list" allowBlank="1" showErrorMessage="1" sqref="A3:A21">
      <formula1>"PS,DPP"</formula1>
    </dataValidation>
  </dataValidations>
  <pageMargins left="0.7" right="0.7" top="0.78740157499999996" bottom="0.78740157499999996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tarif!$A$2:$A$12</xm:f>
          </x14:formula1>
          <xm:sqref>D3:D21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22.7109375" customWidth="1"/>
    <col min="2" max="2" width="11.85546875" customWidth="1"/>
    <col min="3" max="3" width="8.85546875" customWidth="1"/>
    <col min="4" max="4" width="7.5703125" customWidth="1"/>
  </cols>
  <sheetData>
    <row r="1" spans="1:4" x14ac:dyDescent="0.25">
      <c r="A1" s="62" t="s">
        <v>39</v>
      </c>
      <c r="B1" s="62" t="s">
        <v>40</v>
      </c>
      <c r="C1" s="62" t="s">
        <v>41</v>
      </c>
      <c r="D1" s="62" t="s">
        <v>42</v>
      </c>
    </row>
    <row r="2" spans="1:4" x14ac:dyDescent="0.25">
      <c r="A2" s="63" t="s">
        <v>43</v>
      </c>
      <c r="B2" s="64" t="s">
        <v>44</v>
      </c>
      <c r="C2" s="64"/>
      <c r="D2" s="65">
        <v>220</v>
      </c>
    </row>
    <row r="3" spans="1:4" x14ac:dyDescent="0.25">
      <c r="A3" s="63" t="s">
        <v>45</v>
      </c>
      <c r="B3" s="64" t="s">
        <v>44</v>
      </c>
      <c r="C3" s="64" t="s">
        <v>46</v>
      </c>
      <c r="D3" s="65">
        <v>245</v>
      </c>
    </row>
    <row r="4" spans="1:4" x14ac:dyDescent="0.25">
      <c r="A4" s="63" t="s">
        <v>47</v>
      </c>
      <c r="B4" s="64" t="s">
        <v>48</v>
      </c>
      <c r="C4" s="64" t="s">
        <v>49</v>
      </c>
      <c r="D4" s="65">
        <v>270</v>
      </c>
    </row>
    <row r="5" spans="1:4" x14ac:dyDescent="0.25">
      <c r="A5" s="63" t="s">
        <v>50</v>
      </c>
      <c r="B5" s="64" t="s">
        <v>51</v>
      </c>
      <c r="C5" s="64" t="s">
        <v>49</v>
      </c>
      <c r="D5" s="65">
        <v>350</v>
      </c>
    </row>
    <row r="6" spans="1:4" x14ac:dyDescent="0.25">
      <c r="A6" s="63" t="s">
        <v>52</v>
      </c>
      <c r="B6" s="64" t="s">
        <v>44</v>
      </c>
      <c r="C6" s="64"/>
      <c r="D6" s="65">
        <v>220</v>
      </c>
    </row>
    <row r="7" spans="1:4" x14ac:dyDescent="0.25">
      <c r="A7" s="63" t="s">
        <v>53</v>
      </c>
      <c r="B7" s="64" t="s">
        <v>44</v>
      </c>
      <c r="C7" s="64" t="s">
        <v>46</v>
      </c>
      <c r="D7" s="65">
        <v>245</v>
      </c>
    </row>
    <row r="8" spans="1:4" x14ac:dyDescent="0.25">
      <c r="A8" s="63" t="s">
        <v>54</v>
      </c>
      <c r="B8" s="64" t="s">
        <v>55</v>
      </c>
      <c r="C8" s="64" t="s">
        <v>49</v>
      </c>
      <c r="D8" s="65">
        <v>320</v>
      </c>
    </row>
    <row r="9" spans="1:4" x14ac:dyDescent="0.25">
      <c r="A9" s="66" t="s">
        <v>56</v>
      </c>
      <c r="B9" s="67"/>
      <c r="C9" s="67"/>
      <c r="D9" s="65">
        <v>190</v>
      </c>
    </row>
    <row r="10" spans="1:4" x14ac:dyDescent="0.25">
      <c r="A10" s="66" t="s">
        <v>57</v>
      </c>
      <c r="B10" s="67"/>
      <c r="C10" s="67"/>
      <c r="D10" s="65">
        <v>190</v>
      </c>
    </row>
    <row r="11" spans="1:4" x14ac:dyDescent="0.25">
      <c r="A11" s="66" t="s">
        <v>58</v>
      </c>
      <c r="B11" s="67"/>
      <c r="C11" s="64" t="s">
        <v>46</v>
      </c>
      <c r="D11" s="65">
        <v>250</v>
      </c>
    </row>
    <row r="12" spans="1:4" x14ac:dyDescent="0.25">
      <c r="A12" s="66" t="s">
        <v>10</v>
      </c>
      <c r="B12" s="67"/>
      <c r="C12" s="67"/>
      <c r="D12" s="65">
        <v>200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krycí list</vt:lpstr>
      <vt:lpstr>materiál</vt:lpstr>
      <vt:lpstr>služby</vt:lpstr>
      <vt:lpstr>osobní</vt:lpstr>
      <vt:lpstr>tarif</vt:lpstr>
      <vt:lpstr>materiál</vt:lpstr>
      <vt:lpstr>mzdy</vt:lpstr>
      <vt:lpstr>služby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Suchánek Kamil Cyprián</dc:creator>
  <cp:lastModifiedBy>Kamil Cyprián Suchánek</cp:lastModifiedBy>
  <cp:lastPrinted>2020-05-29T15:11:34Z</cp:lastPrinted>
  <dcterms:created xsi:type="dcterms:W3CDTF">2021-03-19T10:46:51Z</dcterms:created>
  <dcterms:modified xsi:type="dcterms:W3CDTF">2021-03-19T10:46:51Z</dcterms:modified>
</cp:coreProperties>
</file>