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uchanek\Creative Cloud Files\formuláře\omo\"/>
    </mc:Choice>
  </mc:AlternateContent>
  <workbookProtection lockStructure="1"/>
  <bookViews>
    <workbookView xWindow="240" yWindow="105" windowWidth="15720" windowHeight="7740"/>
  </bookViews>
  <sheets>
    <sheet name="rozvrh" sheetId="1" r:id="rId1"/>
    <sheet name="svátky" sheetId="2" state="hidden" r:id="rId2"/>
  </sheets>
  <definedNames>
    <definedName name="rok">rozvrh!$H$2</definedName>
    <definedName name="svátky">svátky!$A$1:$A$13</definedName>
  </definedNames>
  <calcPr calcId="152511"/>
</workbook>
</file>

<file path=xl/calcChain.xml><?xml version="1.0" encoding="utf-8"?>
<calcChain xmlns="http://schemas.openxmlformats.org/spreadsheetml/2006/main">
  <c r="I31" i="1" l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I38" i="1" s="1"/>
  <c r="A38" i="1" s="1"/>
  <c r="A13" i="2"/>
  <c r="A12" i="2"/>
  <c r="A11" i="2"/>
  <c r="A10" i="2"/>
  <c r="A9" i="2"/>
  <c r="A8" i="2"/>
  <c r="A7" i="2"/>
  <c r="A6" i="2"/>
  <c r="A5" i="2"/>
  <c r="A4" i="2"/>
  <c r="K17" i="1" s="1"/>
  <c r="L17" i="1" s="1"/>
  <c r="A1" i="2"/>
  <c r="K15" i="1" s="1"/>
  <c r="L15" i="1" s="1"/>
  <c r="A3" i="2"/>
  <c r="A2" i="2" s="1"/>
  <c r="K29" i="1" s="1"/>
  <c r="L29" i="1" s="1"/>
  <c r="K16" i="1" l="1"/>
  <c r="L16" i="1" s="1"/>
  <c r="K28" i="1"/>
  <c r="L28" i="1" s="1"/>
  <c r="K21" i="1"/>
  <c r="L21" i="1" s="1"/>
  <c r="K13" i="1"/>
  <c r="L13" i="1" s="1"/>
  <c r="K18" i="1"/>
  <c r="L18" i="1" s="1"/>
  <c r="K22" i="1"/>
  <c r="L22" i="1" s="1"/>
  <c r="K26" i="1"/>
  <c r="L26" i="1" s="1"/>
  <c r="K30" i="1"/>
  <c r="L30" i="1" s="1"/>
  <c r="K11" i="1"/>
  <c r="L11" i="1" s="1"/>
  <c r="K20" i="1"/>
  <c r="L20" i="1" s="1"/>
  <c r="K24" i="1"/>
  <c r="L24" i="1" s="1"/>
  <c r="K12" i="1"/>
  <c r="L12" i="1" s="1"/>
  <c r="K25" i="1"/>
  <c r="L25" i="1" s="1"/>
  <c r="K14" i="1"/>
  <c r="L14" i="1" s="1"/>
  <c r="K19" i="1"/>
  <c r="L19" i="1" s="1"/>
  <c r="K23" i="1"/>
  <c r="L23" i="1" s="1"/>
  <c r="K27" i="1"/>
  <c r="L27" i="1" s="1"/>
  <c r="A40" i="1"/>
  <c r="A8" i="1" l="1"/>
  <c r="D31" i="1" l="1"/>
  <c r="D30" i="1"/>
  <c r="D29" i="1"/>
  <c r="D28" i="1"/>
  <c r="D27" i="1"/>
  <c r="D26" i="1"/>
  <c r="D25" i="1"/>
  <c r="D24" i="1"/>
  <c r="D23" i="1"/>
  <c r="D22" i="1"/>
  <c r="D21" i="1"/>
  <c r="D20" i="1"/>
  <c r="D18" i="1"/>
  <c r="D17" i="1"/>
  <c r="D16" i="1"/>
  <c r="G16" i="1" s="1"/>
  <c r="D15" i="1"/>
  <c r="H15" i="1" s="1"/>
  <c r="D14" i="1"/>
  <c r="D13" i="1"/>
  <c r="D12" i="1"/>
  <c r="D11" i="1"/>
  <c r="F11" i="1" s="1"/>
  <c r="D19" i="1"/>
  <c r="H31" i="1"/>
  <c r="H30" i="1"/>
  <c r="H29" i="1"/>
  <c r="H28" i="1"/>
  <c r="H27" i="1"/>
  <c r="H26" i="1"/>
  <c r="H25" i="1"/>
  <c r="H23" i="1"/>
  <c r="H22" i="1"/>
  <c r="H21" i="1"/>
  <c r="H20" i="1"/>
  <c r="H12" i="1"/>
  <c r="H11" i="1"/>
  <c r="G31" i="1"/>
  <c r="G30" i="1"/>
  <c r="G29" i="1"/>
  <c r="G28" i="1"/>
  <c r="G27" i="1"/>
  <c r="G26" i="1"/>
  <c r="G25" i="1"/>
  <c r="G24" i="1"/>
  <c r="G23" i="1"/>
  <c r="G11" i="1"/>
  <c r="F31" i="1"/>
  <c r="F30" i="1"/>
  <c r="F29" i="1"/>
  <c r="F28" i="1"/>
  <c r="F27" i="1"/>
  <c r="F26" i="1"/>
  <c r="F25" i="1"/>
  <c r="F24" i="1"/>
  <c r="F23" i="1"/>
  <c r="F22" i="1"/>
  <c r="F21" i="1"/>
  <c r="F18" i="1"/>
  <c r="F17" i="1"/>
  <c r="F14" i="1"/>
  <c r="E31" i="1"/>
  <c r="E30" i="1"/>
  <c r="E29" i="1"/>
  <c r="E28" i="1"/>
  <c r="E27" i="1"/>
  <c r="E26" i="1"/>
  <c r="E25" i="1"/>
  <c r="E24" i="1"/>
  <c r="E23" i="1"/>
  <c r="E22" i="1"/>
  <c r="E18" i="1"/>
  <c r="E17" i="1"/>
  <c r="E16" i="1"/>
  <c r="E15" i="1"/>
  <c r="E13" i="1"/>
  <c r="H16" i="1"/>
  <c r="H19" i="1"/>
  <c r="H17" i="1"/>
  <c r="F13" i="1" l="1"/>
  <c r="F12" i="1"/>
  <c r="G15" i="1"/>
  <c r="G19" i="1"/>
  <c r="G21" i="1"/>
  <c r="G17" i="1"/>
  <c r="G18" i="1"/>
  <c r="K31" i="1"/>
  <c r="L31" i="1" s="1"/>
  <c r="I39" i="1" s="1"/>
  <c r="A39" i="1" s="1"/>
  <c r="F16" i="1"/>
  <c r="E11" i="1"/>
  <c r="F15" i="1"/>
  <c r="F19" i="1"/>
  <c r="H14" i="1"/>
  <c r="H18" i="1"/>
  <c r="H24" i="1"/>
  <c r="E12" i="1"/>
  <c r="E20" i="1"/>
  <c r="H13" i="1"/>
  <c r="G22" i="1"/>
  <c r="G20" i="1"/>
  <c r="E14" i="1"/>
  <c r="G12" i="1"/>
  <c r="F20" i="1"/>
  <c r="E21" i="1"/>
  <c r="G13" i="1"/>
  <c r="G14" i="1"/>
  <c r="E19" i="1"/>
  <c r="D32" i="1"/>
  <c r="D5" i="1" s="1"/>
  <c r="A5" i="1" s="1"/>
  <c r="H32" i="1" l="1"/>
  <c r="F32" i="1"/>
  <c r="E32" i="1"/>
  <c r="E33" i="1" s="1"/>
  <c r="G32" i="1"/>
  <c r="F33" i="1" l="1"/>
  <c r="G33" i="1" s="1"/>
  <c r="H33" i="1" s="1"/>
</calcChain>
</file>

<file path=xl/sharedStrings.xml><?xml version="1.0" encoding="utf-8"?>
<sst xmlns="http://schemas.openxmlformats.org/spreadsheetml/2006/main" count="40" uniqueCount="39">
  <si>
    <t>čerpání do konce čtvrtletí</t>
  </si>
  <si>
    <t>součet</t>
  </si>
  <si>
    <t>Jméno a příjmení</t>
  </si>
  <si>
    <t>Nový rok</t>
  </si>
  <si>
    <t>Velký pátek</t>
  </si>
  <si>
    <t>Velikonoční pondělí</t>
  </si>
  <si>
    <t>Svátek práce</t>
  </si>
  <si>
    <t>Den vítězství</t>
  </si>
  <si>
    <t>Cyrila a Metoděje</t>
  </si>
  <si>
    <t>upálení mistra Jana Husa</t>
  </si>
  <si>
    <t>Den české státnosti</t>
  </si>
  <si>
    <t>Den vzniku samostatného československého státu</t>
  </si>
  <si>
    <t>Den boje za svobodu a demokracii</t>
  </si>
  <si>
    <t>Štědrý den</t>
  </si>
  <si>
    <t>Boží Hod vánoční</t>
  </si>
  <si>
    <t>sv. Štěpána</t>
  </si>
  <si>
    <t>dovolená</t>
  </si>
  <si>
    <t>od</t>
  </si>
  <si>
    <t>do</t>
  </si>
  <si>
    <t>počet prac. dnů</t>
  </si>
  <si>
    <t>1. 
čtvrtletí</t>
  </si>
  <si>
    <t>2. 
čtvrtletí</t>
  </si>
  <si>
    <t>3. 
čtvrtletí</t>
  </si>
  <si>
    <t>4. 
čtvrtletí</t>
  </si>
  <si>
    <t>půl?</t>
  </si>
  <si>
    <t>Zůstatek loňské dovolené</t>
  </si>
  <si>
    <t>Nárok na letošní dovolenou</t>
  </si>
  <si>
    <t>V případě, že dovolená protíná dva různé měsíce, rozepište ji za každý měsíc zvlášť.</t>
  </si>
  <si>
    <t>Půlden dovolené pište vždy na samostatný řádek.</t>
  </si>
  <si>
    <t>souvislých dnů dovolené</t>
  </si>
  <si>
    <t>týdnů</t>
  </si>
  <si>
    <t>prázdniny?</t>
  </si>
  <si>
    <t>datum</t>
  </si>
  <si>
    <t>podpis zaměstnance</t>
  </si>
  <si>
    <t>podpis vedoucího pracoviště</t>
  </si>
  <si>
    <t>dovolená o prázdninách</t>
  </si>
  <si>
    <t>Příloha č. 1 – Příkaz děkana 5/2020</t>
  </si>
  <si>
    <t>Písemný rozvrh čerpání dovolené</t>
  </si>
  <si>
    <t>Do dovolené zahrňte příp. svátky. Na začátku a konci dovolené nezahrnujte víkend.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</si>
</sst>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;;"/>
    <numFmt numFmtId="168" formatCode="d\/m"/>
    <numFmt numFmtId="173" formatCode="General;General;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dotted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tted">
        <color auto="1"/>
      </top>
      <bottom style="thin">
        <color theme="0"/>
      </bottom>
      <diagonal/>
    </border>
  </borders>
  <cellStyleXfs count="1">
    <xf numFmtId="0" fontId="0" fillId="0" borderId="0"/>
  </cellStyleXfs>
  <cellXfs count="84">
    <xf numFmtId="0" fontId="0" fillId="0" borderId="0" xfId="0"/>
    <xf numFmtId="14" fontId="0" fillId="0" borderId="0" xfId="0" applyNumberFormat="1"/>
    <xf numFmtId="14" fontId="0" fillId="3" borderId="11" xfId="0" applyNumberFormat="1" applyFill="1" applyBorder="1" applyAlignment="1" applyProtection="1">
      <alignment horizontal="center"/>
      <protection locked="0"/>
    </xf>
    <xf numFmtId="14" fontId="0" fillId="3" borderId="10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14" fontId="0" fillId="3" borderId="5" xfId="0" applyNumberFormat="1" applyFill="1" applyBorder="1" applyAlignment="1" applyProtection="1">
      <alignment horizontal="center"/>
      <protection locked="0"/>
    </xf>
    <xf numFmtId="14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14" fontId="0" fillId="3" borderId="20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164" fontId="0" fillId="3" borderId="0" xfId="0" applyNumberForma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3" borderId="0" xfId="0" applyFill="1" applyBorder="1" applyAlignment="1" applyProtection="1">
      <protection hidden="1"/>
    </xf>
    <xf numFmtId="1" fontId="0" fillId="0" borderId="0" xfId="0" applyNumberFormat="1" applyProtection="1">
      <protection hidden="1"/>
    </xf>
    <xf numFmtId="164" fontId="1" fillId="3" borderId="0" xfId="0" applyNumberFormat="1" applyFont="1" applyFill="1" applyBorder="1" applyAlignment="1" applyProtection="1">
      <alignment horizontal="center"/>
      <protection hidden="1"/>
    </xf>
    <xf numFmtId="0" fontId="0" fillId="4" borderId="7" xfId="0" applyFill="1" applyBorder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vertical="center"/>
      <protection locked="0" hidden="1"/>
    </xf>
    <xf numFmtId="164" fontId="0" fillId="0" borderId="0" xfId="0" applyNumberFormat="1" applyProtection="1"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textRotation="90"/>
      <protection hidden="1"/>
    </xf>
    <xf numFmtId="0" fontId="0" fillId="3" borderId="0" xfId="0" applyFill="1" applyBorder="1" applyAlignment="1" applyProtection="1">
      <alignment horizontal="left"/>
      <protection hidden="1"/>
    </xf>
    <xf numFmtId="49" fontId="1" fillId="2" borderId="0" xfId="0" applyNumberFormat="1" applyFont="1" applyFill="1" applyBorder="1" applyAlignment="1" applyProtection="1">
      <alignment horizontal="left" shrinkToFit="1"/>
      <protection locked="0"/>
    </xf>
    <xf numFmtId="0" fontId="1" fillId="3" borderId="0" xfId="0" applyFont="1" applyFill="1" applyBorder="1" applyAlignment="1" applyProtection="1">
      <alignment horizontal="left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 textRotation="90" wrapText="1"/>
      <protection hidden="1"/>
    </xf>
    <xf numFmtId="0" fontId="1" fillId="4" borderId="22" xfId="0" applyFont="1" applyFill="1" applyBorder="1" applyAlignment="1" applyProtection="1">
      <alignment horizontal="left"/>
      <protection hidden="1"/>
    </xf>
    <xf numFmtId="0" fontId="1" fillId="4" borderId="23" xfId="0" applyFont="1" applyFill="1" applyBorder="1" applyAlignment="1" applyProtection="1">
      <alignment horizontal="left"/>
      <protection hidden="1"/>
    </xf>
    <xf numFmtId="0" fontId="1" fillId="4" borderId="24" xfId="0" applyFont="1" applyFill="1" applyBorder="1" applyAlignment="1" applyProtection="1">
      <alignment horizontal="left"/>
      <protection hidden="1"/>
    </xf>
    <xf numFmtId="0" fontId="1" fillId="4" borderId="13" xfId="0" applyFont="1" applyFill="1" applyBorder="1" applyAlignment="1" applyProtection="1">
      <alignment horizontal="left"/>
      <protection hidden="1"/>
    </xf>
    <xf numFmtId="0" fontId="1" fillId="4" borderId="15" xfId="0" applyFont="1" applyFill="1" applyBorder="1" applyAlignment="1" applyProtection="1">
      <alignment horizontal="left"/>
      <protection hidden="1"/>
    </xf>
    <xf numFmtId="0" fontId="1" fillId="4" borderId="14" xfId="0" applyFont="1" applyFill="1" applyBorder="1" applyAlignment="1" applyProtection="1">
      <alignment horizontal="left"/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1" fillId="4" borderId="2" xfId="0" applyFont="1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 applyProtection="1">
      <alignment horizontal="center" vertical="center" wrapText="1"/>
      <protection hidden="1"/>
    </xf>
    <xf numFmtId="0" fontId="0" fillId="4" borderId="8" xfId="0" applyFill="1" applyBorder="1" applyAlignment="1" applyProtection="1">
      <alignment horizontal="center" vertical="center" wrapText="1"/>
      <protection hidden="1"/>
    </xf>
    <xf numFmtId="0" fontId="0" fillId="4" borderId="8" xfId="0" applyFill="1" applyBorder="1" applyAlignment="1" applyProtection="1">
      <alignment horizontal="center" vertical="center"/>
      <protection hidden="1"/>
    </xf>
    <xf numFmtId="0" fontId="0" fillId="4" borderId="4" xfId="0" applyFill="1" applyBorder="1" applyAlignment="1" applyProtection="1">
      <alignment horizontal="center" vertical="center" wrapText="1"/>
      <protection hidden="1"/>
    </xf>
    <xf numFmtId="0" fontId="0" fillId="4" borderId="9" xfId="0" applyFill="1" applyBorder="1" applyAlignment="1" applyProtection="1">
      <alignment horizontal="center" vertical="center"/>
      <protection hidden="1"/>
    </xf>
    <xf numFmtId="0" fontId="0" fillId="4" borderId="16" xfId="0" applyFont="1" applyFill="1" applyBorder="1" applyAlignment="1" applyProtection="1">
      <alignment horizontal="center" vertical="center" textRotation="90"/>
      <protection hidden="1"/>
    </xf>
    <xf numFmtId="0" fontId="0" fillId="4" borderId="17" xfId="0" applyFont="1" applyFill="1" applyBorder="1" applyAlignment="1" applyProtection="1">
      <alignment horizontal="center" vertical="center" textRotation="90"/>
      <protection hidden="1"/>
    </xf>
    <xf numFmtId="0" fontId="0" fillId="0" borderId="0" xfId="0" applyAlignment="1" applyProtection="1">
      <alignment horizontal="right"/>
      <protection hidden="1"/>
    </xf>
    <xf numFmtId="168" fontId="0" fillId="0" borderId="0" xfId="0" applyNumberFormat="1"/>
    <xf numFmtId="168" fontId="0" fillId="5" borderId="0" xfId="0" applyNumberFormat="1" applyFill="1"/>
    <xf numFmtId="16" fontId="0" fillId="0" borderId="0" xfId="0" applyNumberFormat="1"/>
    <xf numFmtId="173" fontId="0" fillId="2" borderId="18" xfId="0" applyNumberFormat="1" applyFill="1" applyBorder="1" applyAlignment="1" applyProtection="1">
      <alignment horizontal="center"/>
      <protection locked="0"/>
    </xf>
    <xf numFmtId="173" fontId="0" fillId="2" borderId="25" xfId="0" applyNumberFormat="1" applyFill="1" applyBorder="1" applyAlignment="1" applyProtection="1">
      <alignment horizontal="center"/>
      <protection locked="0"/>
    </xf>
    <xf numFmtId="173" fontId="0" fillId="3" borderId="0" xfId="0" applyNumberFormat="1" applyFill="1" applyBorder="1" applyAlignment="1" applyProtection="1">
      <alignment horizontal="center"/>
      <protection hidden="1"/>
    </xf>
    <xf numFmtId="173" fontId="1" fillId="4" borderId="8" xfId="0" applyNumberFormat="1" applyFont="1" applyFill="1" applyBorder="1" applyAlignment="1" applyProtection="1">
      <alignment horizontal="center"/>
      <protection hidden="1"/>
    </xf>
    <xf numFmtId="173" fontId="1" fillId="4" borderId="9" xfId="0" applyNumberFormat="1" applyFont="1" applyFill="1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left"/>
      <protection hidden="1"/>
    </xf>
    <xf numFmtId="0" fontId="0" fillId="0" borderId="27" xfId="0" applyBorder="1" applyAlignment="1" applyProtection="1">
      <alignment horizontal="left"/>
      <protection hidden="1"/>
    </xf>
    <xf numFmtId="0" fontId="0" fillId="0" borderId="28" xfId="0" applyBorder="1" applyAlignment="1" applyProtection="1">
      <alignment horizontal="left"/>
      <protection hidden="1"/>
    </xf>
    <xf numFmtId="0" fontId="0" fillId="0" borderId="29" xfId="0" applyBorder="1" applyAlignment="1" applyProtection="1">
      <alignment horizontal="left" wrapText="1"/>
      <protection hidden="1"/>
    </xf>
    <xf numFmtId="0" fontId="0" fillId="0" borderId="30" xfId="0" applyBorder="1" applyAlignment="1" applyProtection="1">
      <alignment horizontal="left" wrapText="1"/>
      <protection hidden="1"/>
    </xf>
    <xf numFmtId="0" fontId="0" fillId="0" borderId="31" xfId="0" applyBorder="1" applyAlignment="1" applyProtection="1">
      <alignment horizontal="left" wrapText="1"/>
      <protection hidden="1"/>
    </xf>
    <xf numFmtId="0" fontId="1" fillId="0" borderId="29" xfId="0" applyFont="1" applyBorder="1" applyAlignment="1" applyProtection="1">
      <alignment horizontal="left" wrapText="1"/>
      <protection hidden="1"/>
    </xf>
    <xf numFmtId="0" fontId="1" fillId="0" borderId="30" xfId="0" applyFont="1" applyBorder="1" applyAlignment="1" applyProtection="1">
      <alignment horizontal="left" wrapText="1"/>
      <protection hidden="1"/>
    </xf>
    <xf numFmtId="0" fontId="1" fillId="0" borderId="31" xfId="0" applyFont="1" applyBorder="1" applyAlignment="1" applyProtection="1">
      <alignment horizontal="left" wrapText="1"/>
      <protection hidden="1"/>
    </xf>
    <xf numFmtId="0" fontId="0" fillId="0" borderId="29" xfId="0" applyBorder="1" applyProtection="1">
      <protection hidden="1"/>
    </xf>
    <xf numFmtId="0" fontId="0" fillId="0" borderId="30" xfId="0" applyBorder="1" applyProtection="1">
      <protection hidden="1"/>
    </xf>
    <xf numFmtId="0" fontId="0" fillId="0" borderId="31" xfId="0" applyBorder="1" applyProtection="1">
      <protection hidden="1"/>
    </xf>
    <xf numFmtId="0" fontId="0" fillId="0" borderId="32" xfId="0" applyBorder="1" applyProtection="1">
      <protection hidden="1"/>
    </xf>
    <xf numFmtId="0" fontId="0" fillId="0" borderId="33" xfId="0" applyBorder="1" applyProtection="1">
      <protection hidden="1"/>
    </xf>
    <xf numFmtId="0" fontId="0" fillId="0" borderId="34" xfId="0" applyBorder="1" applyProtection="1"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14" fontId="0" fillId="0" borderId="33" xfId="0" applyNumberFormat="1" applyBorder="1" applyAlignment="1" applyProtection="1">
      <alignment horizontal="center"/>
      <protection locked="0" hidden="1"/>
    </xf>
    <xf numFmtId="0" fontId="0" fillId="0" borderId="36" xfId="0" applyBorder="1" applyAlignment="1" applyProtection="1">
      <alignment horizontal="center"/>
      <protection hidden="1"/>
    </xf>
    <xf numFmtId="173" fontId="1" fillId="4" borderId="3" xfId="0" applyNumberFormat="1" applyFont="1" applyFill="1" applyBorder="1" applyAlignment="1" applyProtection="1">
      <alignment horizontal="center"/>
      <protection hidden="1"/>
    </xf>
    <xf numFmtId="173" fontId="1" fillId="4" borderId="4" xfId="0" applyNumberFormat="1" applyFont="1" applyFill="1" applyBorder="1" applyAlignment="1" applyProtection="1">
      <alignment horizontal="center"/>
      <protection hidden="1"/>
    </xf>
    <xf numFmtId="173" fontId="0" fillId="2" borderId="1" xfId="0" applyNumberFormat="1" applyFill="1" applyBorder="1" applyAlignment="1" applyProtection="1">
      <alignment horizontal="center"/>
      <protection hidden="1"/>
    </xf>
    <xf numFmtId="173" fontId="0" fillId="2" borderId="10" xfId="0" applyNumberFormat="1" applyFill="1" applyBorder="1" applyAlignment="1" applyProtection="1">
      <alignment horizontal="center"/>
      <protection hidden="1"/>
    </xf>
    <xf numFmtId="173" fontId="0" fillId="2" borderId="12" xfId="0" applyNumberFormat="1" applyFill="1" applyBorder="1" applyAlignment="1" applyProtection="1">
      <alignment horizontal="center"/>
      <protection hidden="1"/>
    </xf>
    <xf numFmtId="173" fontId="0" fillId="2" borderId="6" xfId="0" applyNumberFormat="1" applyFill="1" applyBorder="1" applyAlignment="1" applyProtection="1">
      <alignment horizontal="center"/>
      <protection hidden="1"/>
    </xf>
    <xf numFmtId="173" fontId="0" fillId="2" borderId="20" xfId="0" applyNumberFormat="1" applyFill="1" applyBorder="1" applyAlignment="1" applyProtection="1">
      <alignment horizontal="center"/>
      <protection hidden="1"/>
    </xf>
    <xf numFmtId="173" fontId="0" fillId="2" borderId="21" xfId="0" applyNumberForma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Z46"/>
  <sheetViews>
    <sheetView tabSelected="1" zoomScaleNormal="100" workbookViewId="0">
      <selection activeCell="D4" sqref="D4"/>
    </sheetView>
  </sheetViews>
  <sheetFormatPr defaultRowHeight="15" x14ac:dyDescent="0.25"/>
  <cols>
    <col min="1" max="2" width="11.5703125" style="14" customWidth="1"/>
    <col min="3" max="3" width="3.140625" style="14" customWidth="1"/>
    <col min="4" max="4" width="10.7109375" style="14" customWidth="1"/>
    <col min="5" max="6" width="9.140625" style="14" customWidth="1"/>
    <col min="7" max="8" width="9.140625" style="14"/>
    <col min="9" max="9" width="4.140625" style="14" hidden="1" customWidth="1"/>
    <col min="10" max="10" width="4.7109375" style="14" hidden="1" customWidth="1"/>
    <col min="11" max="11" width="4.28515625" style="14" hidden="1" customWidth="1"/>
    <col min="12" max="12" width="3.7109375" style="14" hidden="1" customWidth="1"/>
    <col min="13" max="13" width="11.7109375" style="14" customWidth="1"/>
    <col min="14" max="18" width="9.140625" style="14"/>
    <col min="19" max="19" width="6.28515625" style="14" bestFit="1" customWidth="1"/>
    <col min="20" max="16384" width="9.140625" style="14"/>
  </cols>
  <sheetData>
    <row r="1" spans="1:26" x14ac:dyDescent="0.25">
      <c r="A1" s="46" t="s">
        <v>36</v>
      </c>
      <c r="B1" s="46"/>
      <c r="C1" s="46"/>
      <c r="D1" s="46"/>
      <c r="E1" s="46"/>
      <c r="F1" s="46"/>
      <c r="G1" s="46"/>
      <c r="H1" s="46"/>
    </row>
    <row r="2" spans="1:26" ht="29.25" customHeight="1" x14ac:dyDescent="0.25">
      <c r="A2" s="13" t="s">
        <v>37</v>
      </c>
      <c r="B2" s="13"/>
      <c r="C2" s="13"/>
      <c r="D2" s="13"/>
      <c r="E2" s="13"/>
      <c r="F2" s="13"/>
      <c r="G2" s="13"/>
      <c r="H2" s="20">
        <v>2020</v>
      </c>
      <c r="I2" s="29" t="s">
        <v>31</v>
      </c>
      <c r="J2" s="29" t="s">
        <v>35</v>
      </c>
      <c r="K2" s="24" t="s">
        <v>29</v>
      </c>
      <c r="L2" s="24" t="s">
        <v>30</v>
      </c>
    </row>
    <row r="3" spans="1:26" ht="15.75" thickBot="1" x14ac:dyDescent="0.3">
      <c r="A3" s="25" t="s">
        <v>25</v>
      </c>
      <c r="B3" s="25"/>
      <c r="C3" s="25"/>
      <c r="D3" s="50"/>
      <c r="E3" s="15"/>
      <c r="F3" s="15"/>
      <c r="G3" s="15"/>
      <c r="H3" s="15"/>
      <c r="I3" s="29"/>
      <c r="J3" s="29"/>
      <c r="K3" s="24"/>
      <c r="L3" s="24"/>
    </row>
    <row r="4" spans="1:26" ht="15.75" thickBot="1" x14ac:dyDescent="0.3">
      <c r="A4" s="25" t="s">
        <v>26</v>
      </c>
      <c r="B4" s="25"/>
      <c r="C4" s="25"/>
      <c r="D4" s="51"/>
      <c r="E4" s="15"/>
      <c r="F4" s="15"/>
      <c r="G4" s="15"/>
      <c r="H4" s="15"/>
      <c r="I4" s="29"/>
      <c r="J4" s="29"/>
      <c r="K4" s="24"/>
      <c r="L4" s="24"/>
    </row>
    <row r="5" spans="1:26" x14ac:dyDescent="0.25">
      <c r="A5" s="25" t="str">
        <f>IF(D5&lt;0,"Pozor! Naplánováno navíc",IF(D5&gt;0,"Zbývá naplánovat",""))</f>
        <v/>
      </c>
      <c r="B5" s="25"/>
      <c r="C5" s="25"/>
      <c r="D5" s="52">
        <f>D3+D4-D32</f>
        <v>0</v>
      </c>
      <c r="E5" s="15"/>
      <c r="F5" s="15"/>
      <c r="G5" s="15"/>
      <c r="H5" s="15"/>
      <c r="I5" s="29"/>
      <c r="J5" s="29"/>
      <c r="K5" s="24"/>
      <c r="L5" s="24"/>
    </row>
    <row r="6" spans="1:26" x14ac:dyDescent="0.25">
      <c r="A6" s="28"/>
      <c r="B6" s="28"/>
      <c r="C6" s="28"/>
      <c r="D6" s="28"/>
      <c r="E6" s="28"/>
      <c r="F6" s="28"/>
      <c r="G6" s="28"/>
      <c r="H6" s="28"/>
      <c r="I6" s="29"/>
      <c r="J6" s="29"/>
      <c r="K6" s="24"/>
      <c r="L6" s="24"/>
    </row>
    <row r="7" spans="1:26" ht="19.5" customHeight="1" x14ac:dyDescent="0.25">
      <c r="A7" s="27" t="s">
        <v>2</v>
      </c>
      <c r="B7" s="27"/>
      <c r="C7" s="27"/>
      <c r="D7" s="26"/>
      <c r="E7" s="26"/>
      <c r="F7" s="26"/>
      <c r="G7" s="26"/>
      <c r="H7" s="26"/>
      <c r="I7" s="29"/>
      <c r="J7" s="29"/>
      <c r="K7" s="24"/>
      <c r="L7" s="24"/>
    </row>
    <row r="8" spans="1:26" ht="22.5" customHeight="1" thickBot="1" x14ac:dyDescent="0.3">
      <c r="A8" s="36" t="str">
        <f>"Rozvrh čerpání dovolené do 31. 12. "&amp;rok</f>
        <v>Rozvrh čerpání dovolené do 31. 12. 2020</v>
      </c>
      <c r="B8" s="36"/>
      <c r="C8" s="36"/>
      <c r="D8" s="36"/>
      <c r="E8" s="36"/>
      <c r="F8" s="36"/>
      <c r="G8" s="36"/>
      <c r="H8" s="36"/>
      <c r="I8" s="29"/>
      <c r="J8" s="29"/>
      <c r="K8" s="24"/>
      <c r="L8" s="24"/>
    </row>
    <row r="9" spans="1:26" x14ac:dyDescent="0.25">
      <c r="A9" s="37" t="s">
        <v>16</v>
      </c>
      <c r="B9" s="38"/>
      <c r="C9" s="44" t="s">
        <v>24</v>
      </c>
      <c r="D9" s="39" t="s">
        <v>19</v>
      </c>
      <c r="E9" s="39" t="s">
        <v>20</v>
      </c>
      <c r="F9" s="39" t="s">
        <v>21</v>
      </c>
      <c r="G9" s="39" t="s">
        <v>22</v>
      </c>
      <c r="H9" s="42" t="s">
        <v>23</v>
      </c>
      <c r="I9" s="29"/>
      <c r="J9" s="29"/>
      <c r="K9" s="24"/>
      <c r="L9" s="24"/>
    </row>
    <row r="10" spans="1:26" ht="15.75" customHeight="1" thickBot="1" x14ac:dyDescent="0.3">
      <c r="A10" s="18" t="s">
        <v>17</v>
      </c>
      <c r="B10" s="19" t="s">
        <v>18</v>
      </c>
      <c r="C10" s="45"/>
      <c r="D10" s="40"/>
      <c r="E10" s="41"/>
      <c r="F10" s="41"/>
      <c r="G10" s="41"/>
      <c r="H10" s="43"/>
      <c r="I10" s="29"/>
      <c r="J10" s="29" t="s">
        <v>35</v>
      </c>
      <c r="K10" s="24"/>
      <c r="L10" s="24"/>
    </row>
    <row r="11" spans="1:26" x14ac:dyDescent="0.25">
      <c r="A11" s="2"/>
      <c r="B11" s="3"/>
      <c r="C11" s="4"/>
      <c r="D11" s="78">
        <f t="shared" ref="D11:D31" si="0">IF(C11="A",0.5,NETWORKDAYS(A11,B11,svátky))</f>
        <v>0</v>
      </c>
      <c r="E11" s="79">
        <f t="shared" ref="E11:E31" si="1">IF(AND(A11&gt;=DATE(rok,1,1),A11&lt;=DATE(rok,3,31)),D11,0)</f>
        <v>0</v>
      </c>
      <c r="F11" s="79">
        <f t="shared" ref="F11:F31" si="2">IF(AND(A11&gt;=DATE(rok,4,1),A11&lt;=DATE(rok,6,30)),D11,0)</f>
        <v>0</v>
      </c>
      <c r="G11" s="79">
        <f t="shared" ref="G11:G31" si="3">IF(AND(A11&gt;=DATE(rok,7,1),A11&lt;=DATE(rok,9,30)),D11,0)</f>
        <v>0</v>
      </c>
      <c r="H11" s="80">
        <f t="shared" ref="H11:H31" si="4">IF(AND(A11&gt;=DATE(rok,10,1),A11&lt;=DATE(rok,12,31)),D11,0)</f>
        <v>0</v>
      </c>
      <c r="I11" s="12" t="str">
        <f>IF(AND(A11&gt;=DATE(rok,5,1),A11&lt;=DATE(rok,9,30)),"A","N")</f>
        <v>N</v>
      </c>
      <c r="J11" s="12">
        <f>IF(AND(MONTH(A11)&gt;4,MONTH(A11)&lt;10),NETWORKDAYS(A11,B11),0)</f>
        <v>0</v>
      </c>
      <c r="K11" s="14">
        <f>IF(NETWORKDAYS(B11,A12,svátky)=2,NETWORKDAYS(A11,B12),NETWORKDAYS(A11,B11))</f>
        <v>0</v>
      </c>
      <c r="L11" s="16">
        <f>IFERROR(INT(K11/5),"")</f>
        <v>0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x14ac:dyDescent="0.25">
      <c r="A12" s="5"/>
      <c r="B12" s="6"/>
      <c r="C12" s="7"/>
      <c r="D12" s="78">
        <f t="shared" si="0"/>
        <v>0</v>
      </c>
      <c r="E12" s="78">
        <f t="shared" si="1"/>
        <v>0</v>
      </c>
      <c r="F12" s="78">
        <f t="shared" si="2"/>
        <v>0</v>
      </c>
      <c r="G12" s="78">
        <f t="shared" si="3"/>
        <v>0</v>
      </c>
      <c r="H12" s="81">
        <f t="shared" si="4"/>
        <v>0</v>
      </c>
      <c r="I12" s="12" t="str">
        <f>IF(AND(A12&gt;=DATE(rok,5,1),A12&lt;=DATE(rok,9,30)),"A","N")</f>
        <v>N</v>
      </c>
      <c r="J12" s="12">
        <f t="shared" ref="J12:J31" si="5">IF(AND(MONTH(A12)&gt;4,MONTH(A12)&lt;10),NETWORKDAYS(A12,B12),0)</f>
        <v>0</v>
      </c>
      <c r="K12" s="14">
        <f>IF(NETWORKDAYS(B12,A13,svátky)=2,NETWORKDAYS(A12,B13),NETWORKDAYS(A12,B12))</f>
        <v>0</v>
      </c>
      <c r="L12" s="16">
        <f t="shared" ref="L12:L30" si="6">IFERROR(INT(K12/5),"")</f>
        <v>0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x14ac:dyDescent="0.25">
      <c r="A13" s="5"/>
      <c r="B13" s="6"/>
      <c r="C13" s="7"/>
      <c r="D13" s="78">
        <f t="shared" si="0"/>
        <v>0</v>
      </c>
      <c r="E13" s="78">
        <f t="shared" si="1"/>
        <v>0</v>
      </c>
      <c r="F13" s="78">
        <f t="shared" si="2"/>
        <v>0</v>
      </c>
      <c r="G13" s="78">
        <f t="shared" si="3"/>
        <v>0</v>
      </c>
      <c r="H13" s="81">
        <f t="shared" si="4"/>
        <v>0</v>
      </c>
      <c r="I13" s="12" t="str">
        <f>IF(AND(A13&gt;=DATE(rok,5,1),A13&lt;=DATE(rok,9,30)),"A","N")</f>
        <v>N</v>
      </c>
      <c r="J13" s="12">
        <f t="shared" si="5"/>
        <v>0</v>
      </c>
      <c r="K13" s="14">
        <f>IF(NETWORKDAYS(B13,A14,svátky)=2,NETWORKDAYS(A13,B14),NETWORKDAYS(A13,B13))</f>
        <v>0</v>
      </c>
      <c r="L13" s="16">
        <f t="shared" si="6"/>
        <v>0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x14ac:dyDescent="0.25">
      <c r="A14" s="5"/>
      <c r="B14" s="6"/>
      <c r="C14" s="7"/>
      <c r="D14" s="78">
        <f t="shared" si="0"/>
        <v>0</v>
      </c>
      <c r="E14" s="78">
        <f t="shared" si="1"/>
        <v>0</v>
      </c>
      <c r="F14" s="78">
        <f t="shared" si="2"/>
        <v>0</v>
      </c>
      <c r="G14" s="78">
        <f t="shared" si="3"/>
        <v>0</v>
      </c>
      <c r="H14" s="81">
        <f t="shared" si="4"/>
        <v>0</v>
      </c>
      <c r="I14" s="12" t="str">
        <f>IF(AND(A14&gt;=DATE(rok,5,1),A14&lt;=DATE(rok,9,30)),"A","N")</f>
        <v>N</v>
      </c>
      <c r="J14" s="12">
        <f t="shared" si="5"/>
        <v>0</v>
      </c>
      <c r="K14" s="14">
        <f>IF(NETWORKDAYS(B14,A15,svátky)=2,NETWORKDAYS(A14,B15),NETWORKDAYS(A14,B14))</f>
        <v>0</v>
      </c>
      <c r="L14" s="16">
        <f t="shared" si="6"/>
        <v>0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x14ac:dyDescent="0.25">
      <c r="A15" s="5"/>
      <c r="B15" s="6"/>
      <c r="C15" s="7"/>
      <c r="D15" s="78">
        <f t="shared" si="0"/>
        <v>0</v>
      </c>
      <c r="E15" s="78">
        <f t="shared" si="1"/>
        <v>0</v>
      </c>
      <c r="F15" s="78">
        <f t="shared" si="2"/>
        <v>0</v>
      </c>
      <c r="G15" s="78">
        <f t="shared" si="3"/>
        <v>0</v>
      </c>
      <c r="H15" s="81">
        <f t="shared" si="4"/>
        <v>0</v>
      </c>
      <c r="I15" s="12" t="str">
        <f>IF(AND(A15&gt;=DATE(rok,5,1),A15&lt;=DATE(rok,9,30)),"A","N")</f>
        <v>N</v>
      </c>
      <c r="J15" s="12">
        <f t="shared" si="5"/>
        <v>0</v>
      </c>
      <c r="K15" s="14">
        <f>IF(NETWORKDAYS(B15,A16,svátky)=2,NETWORKDAYS(A15,B16),NETWORKDAYS(A15,B15))</f>
        <v>0</v>
      </c>
      <c r="L15" s="16">
        <f t="shared" si="6"/>
        <v>0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x14ac:dyDescent="0.25">
      <c r="A16" s="5"/>
      <c r="B16" s="6"/>
      <c r="C16" s="7"/>
      <c r="D16" s="78">
        <f t="shared" si="0"/>
        <v>0</v>
      </c>
      <c r="E16" s="78">
        <f t="shared" si="1"/>
        <v>0</v>
      </c>
      <c r="F16" s="78">
        <f t="shared" si="2"/>
        <v>0</v>
      </c>
      <c r="G16" s="78">
        <f t="shared" si="3"/>
        <v>0</v>
      </c>
      <c r="H16" s="81">
        <f t="shared" si="4"/>
        <v>0</v>
      </c>
      <c r="I16" s="12" t="str">
        <f>IF(AND(A16&gt;=DATE(rok,5,1),A16&lt;=DATE(rok,9,30)),"A","N")</f>
        <v>N</v>
      </c>
      <c r="J16" s="12">
        <f t="shared" si="5"/>
        <v>0</v>
      </c>
      <c r="K16" s="14">
        <f>IF(NETWORKDAYS(B16,A17,svátky)=2,NETWORKDAYS(A16,B17),NETWORKDAYS(A16,B16))</f>
        <v>0</v>
      </c>
      <c r="L16" s="16">
        <f t="shared" si="6"/>
        <v>0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x14ac:dyDescent="0.25">
      <c r="A17" s="5"/>
      <c r="B17" s="6"/>
      <c r="C17" s="7"/>
      <c r="D17" s="78">
        <f t="shared" si="0"/>
        <v>0</v>
      </c>
      <c r="E17" s="78">
        <f t="shared" si="1"/>
        <v>0</v>
      </c>
      <c r="F17" s="78">
        <f t="shared" si="2"/>
        <v>0</v>
      </c>
      <c r="G17" s="78">
        <f t="shared" si="3"/>
        <v>0</v>
      </c>
      <c r="H17" s="81">
        <f t="shared" si="4"/>
        <v>0</v>
      </c>
      <c r="I17" s="12" t="str">
        <f>IF(AND(A17&gt;=DATE(rok,5,1),A17&lt;=DATE(rok,9,30)),"A","N")</f>
        <v>N</v>
      </c>
      <c r="J17" s="12">
        <f t="shared" si="5"/>
        <v>0</v>
      </c>
      <c r="K17" s="14">
        <f>IF(NETWORKDAYS(B17,A18,svátky)=2,NETWORKDAYS(A17,B18),NETWORKDAYS(A17,B17))</f>
        <v>0</v>
      </c>
      <c r="L17" s="16">
        <f t="shared" si="6"/>
        <v>0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x14ac:dyDescent="0.25">
      <c r="A18" s="5"/>
      <c r="B18" s="6"/>
      <c r="C18" s="7"/>
      <c r="D18" s="78">
        <f t="shared" si="0"/>
        <v>0</v>
      </c>
      <c r="E18" s="78">
        <f t="shared" si="1"/>
        <v>0</v>
      </c>
      <c r="F18" s="78">
        <f t="shared" si="2"/>
        <v>0</v>
      </c>
      <c r="G18" s="78">
        <f t="shared" si="3"/>
        <v>0</v>
      </c>
      <c r="H18" s="81">
        <f t="shared" si="4"/>
        <v>0</v>
      </c>
      <c r="I18" s="12" t="str">
        <f>IF(AND(A18&gt;=DATE(rok,5,1),A18&lt;=DATE(rok,9,30)),"A","N")</f>
        <v>N</v>
      </c>
      <c r="J18" s="12">
        <f t="shared" si="5"/>
        <v>0</v>
      </c>
      <c r="K18" s="14">
        <f>IF(NETWORKDAYS(B18,A19,svátky)=2,NETWORKDAYS(A18,B19),NETWORKDAYS(A18,B18))</f>
        <v>0</v>
      </c>
      <c r="L18" s="16">
        <f t="shared" si="6"/>
        <v>0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x14ac:dyDescent="0.25">
      <c r="A19" s="5"/>
      <c r="B19" s="6"/>
      <c r="C19" s="7"/>
      <c r="D19" s="78">
        <f t="shared" si="0"/>
        <v>0</v>
      </c>
      <c r="E19" s="78">
        <f t="shared" si="1"/>
        <v>0</v>
      </c>
      <c r="F19" s="78">
        <f t="shared" si="2"/>
        <v>0</v>
      </c>
      <c r="G19" s="78">
        <f t="shared" si="3"/>
        <v>0</v>
      </c>
      <c r="H19" s="81">
        <f t="shared" si="4"/>
        <v>0</v>
      </c>
      <c r="I19" s="12" t="str">
        <f>IF(AND(A19&gt;=DATE(rok,5,1),A19&lt;=DATE(rok,9,30)),"A","N")</f>
        <v>N</v>
      </c>
      <c r="J19" s="12">
        <f t="shared" si="5"/>
        <v>0</v>
      </c>
      <c r="K19" s="14">
        <f>IF(NETWORKDAYS(B19,A20,svátky)=2,NETWORKDAYS(A19,B20),NETWORKDAYS(A19,B19))</f>
        <v>0</v>
      </c>
      <c r="L19" s="16">
        <f t="shared" si="6"/>
        <v>0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x14ac:dyDescent="0.25">
      <c r="A20" s="5"/>
      <c r="B20" s="6"/>
      <c r="C20" s="7"/>
      <c r="D20" s="78">
        <f t="shared" si="0"/>
        <v>0</v>
      </c>
      <c r="E20" s="78">
        <f t="shared" si="1"/>
        <v>0</v>
      </c>
      <c r="F20" s="78">
        <f t="shared" si="2"/>
        <v>0</v>
      </c>
      <c r="G20" s="78">
        <f t="shared" si="3"/>
        <v>0</v>
      </c>
      <c r="H20" s="81">
        <f t="shared" si="4"/>
        <v>0</v>
      </c>
      <c r="I20" s="12" t="str">
        <f>IF(AND(A20&gt;=DATE(rok,5,1),A20&lt;=DATE(rok,9,30)),"A","N")</f>
        <v>N</v>
      </c>
      <c r="J20" s="12">
        <f t="shared" si="5"/>
        <v>0</v>
      </c>
      <c r="K20" s="14">
        <f>IF(NETWORKDAYS(B20,A21,svátky)=2,NETWORKDAYS(A20,B21),NETWORKDAYS(A20,B20))</f>
        <v>0</v>
      </c>
      <c r="L20" s="16">
        <f t="shared" si="6"/>
        <v>0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x14ac:dyDescent="0.25">
      <c r="A21" s="5"/>
      <c r="B21" s="6"/>
      <c r="C21" s="7"/>
      <c r="D21" s="78">
        <f t="shared" si="0"/>
        <v>0</v>
      </c>
      <c r="E21" s="78">
        <f t="shared" si="1"/>
        <v>0</v>
      </c>
      <c r="F21" s="78">
        <f t="shared" si="2"/>
        <v>0</v>
      </c>
      <c r="G21" s="78">
        <f t="shared" si="3"/>
        <v>0</v>
      </c>
      <c r="H21" s="81">
        <f t="shared" si="4"/>
        <v>0</v>
      </c>
      <c r="I21" s="12" t="str">
        <f>IF(AND(A21&gt;=DATE(rok,5,1),A21&lt;=DATE(rok,9,30)),"A","N")</f>
        <v>N</v>
      </c>
      <c r="J21" s="12">
        <f t="shared" si="5"/>
        <v>0</v>
      </c>
      <c r="K21" s="14">
        <f>IF(NETWORKDAYS(B21,A22,svátky)=2,NETWORKDAYS(A21,B22),NETWORKDAYS(A21,B21))</f>
        <v>0</v>
      </c>
      <c r="L21" s="16">
        <f t="shared" si="6"/>
        <v>0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x14ac:dyDescent="0.25">
      <c r="A22" s="5"/>
      <c r="B22" s="6"/>
      <c r="C22" s="7"/>
      <c r="D22" s="78">
        <f t="shared" si="0"/>
        <v>0</v>
      </c>
      <c r="E22" s="78">
        <f t="shared" si="1"/>
        <v>0</v>
      </c>
      <c r="F22" s="78">
        <f t="shared" si="2"/>
        <v>0</v>
      </c>
      <c r="G22" s="78">
        <f t="shared" si="3"/>
        <v>0</v>
      </c>
      <c r="H22" s="81">
        <f t="shared" si="4"/>
        <v>0</v>
      </c>
      <c r="I22" s="12" t="str">
        <f>IF(AND(A22&gt;=DATE(rok,5,1),A22&lt;=DATE(rok,9,30)),"A","N")</f>
        <v>N</v>
      </c>
      <c r="J22" s="12">
        <f t="shared" si="5"/>
        <v>0</v>
      </c>
      <c r="K22" s="14">
        <f>IF(NETWORKDAYS(B22,A23,svátky)=2,NETWORKDAYS(A22,B23),NETWORKDAYS(A22,B22))</f>
        <v>0</v>
      </c>
      <c r="L22" s="16">
        <f t="shared" si="6"/>
        <v>0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x14ac:dyDescent="0.25">
      <c r="A23" s="5"/>
      <c r="B23" s="6"/>
      <c r="C23" s="7"/>
      <c r="D23" s="78">
        <f t="shared" si="0"/>
        <v>0</v>
      </c>
      <c r="E23" s="78">
        <f t="shared" si="1"/>
        <v>0</v>
      </c>
      <c r="F23" s="78">
        <f t="shared" si="2"/>
        <v>0</v>
      </c>
      <c r="G23" s="78">
        <f t="shared" si="3"/>
        <v>0</v>
      </c>
      <c r="H23" s="81">
        <f t="shared" si="4"/>
        <v>0</v>
      </c>
      <c r="I23" s="12" t="str">
        <f>IF(AND(A23&gt;=DATE(rok,5,1),A23&lt;=DATE(rok,9,30)),"A","N")</f>
        <v>N</v>
      </c>
      <c r="J23" s="12">
        <f t="shared" si="5"/>
        <v>0</v>
      </c>
      <c r="K23" s="14">
        <f>IF(NETWORKDAYS(B23,A24,svátky)=2,NETWORKDAYS(A23,B24),NETWORKDAYS(A23,B23))</f>
        <v>0</v>
      </c>
      <c r="L23" s="16">
        <f t="shared" si="6"/>
        <v>0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x14ac:dyDescent="0.25">
      <c r="A24" s="5"/>
      <c r="B24" s="6"/>
      <c r="C24" s="7"/>
      <c r="D24" s="78">
        <f t="shared" si="0"/>
        <v>0</v>
      </c>
      <c r="E24" s="78">
        <f t="shared" si="1"/>
        <v>0</v>
      </c>
      <c r="F24" s="78">
        <f t="shared" si="2"/>
        <v>0</v>
      </c>
      <c r="G24" s="78">
        <f t="shared" si="3"/>
        <v>0</v>
      </c>
      <c r="H24" s="81">
        <f t="shared" si="4"/>
        <v>0</v>
      </c>
      <c r="I24" s="12" t="str">
        <f>IF(AND(A24&gt;=DATE(rok,5,1),A24&lt;=DATE(rok,9,30)),"A","N")</f>
        <v>N</v>
      </c>
      <c r="J24" s="12">
        <f t="shared" si="5"/>
        <v>0</v>
      </c>
      <c r="K24" s="14">
        <f>IF(NETWORKDAYS(B24,A25,svátky)=2,NETWORKDAYS(A24,B25),NETWORKDAYS(A24,B24))</f>
        <v>0</v>
      </c>
      <c r="L24" s="16">
        <f t="shared" si="6"/>
        <v>0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x14ac:dyDescent="0.25">
      <c r="A25" s="5"/>
      <c r="B25" s="6"/>
      <c r="C25" s="7"/>
      <c r="D25" s="78">
        <f t="shared" si="0"/>
        <v>0</v>
      </c>
      <c r="E25" s="78">
        <f t="shared" si="1"/>
        <v>0</v>
      </c>
      <c r="F25" s="78">
        <f t="shared" si="2"/>
        <v>0</v>
      </c>
      <c r="G25" s="78">
        <f t="shared" si="3"/>
        <v>0</v>
      </c>
      <c r="H25" s="81">
        <f t="shared" si="4"/>
        <v>0</v>
      </c>
      <c r="I25" s="12" t="str">
        <f>IF(AND(A25&gt;=DATE(rok,5,1),A25&lt;=DATE(rok,9,30)),"A","N")</f>
        <v>N</v>
      </c>
      <c r="J25" s="12">
        <f t="shared" si="5"/>
        <v>0</v>
      </c>
      <c r="K25" s="14">
        <f>IF(NETWORKDAYS(B25,A26,svátky)=2,NETWORKDAYS(A25,B26),NETWORKDAYS(A25,B25))</f>
        <v>0</v>
      </c>
      <c r="L25" s="16">
        <f t="shared" si="6"/>
        <v>0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x14ac:dyDescent="0.25">
      <c r="A26" s="5"/>
      <c r="B26" s="6"/>
      <c r="C26" s="7"/>
      <c r="D26" s="78">
        <f t="shared" si="0"/>
        <v>0</v>
      </c>
      <c r="E26" s="78">
        <f t="shared" si="1"/>
        <v>0</v>
      </c>
      <c r="F26" s="78">
        <f t="shared" si="2"/>
        <v>0</v>
      </c>
      <c r="G26" s="78">
        <f t="shared" si="3"/>
        <v>0</v>
      </c>
      <c r="H26" s="81">
        <f t="shared" si="4"/>
        <v>0</v>
      </c>
      <c r="I26" s="12" t="str">
        <f>IF(AND(A26&gt;=DATE(rok,5,1),A26&lt;=DATE(rok,9,30)),"A","N")</f>
        <v>N</v>
      </c>
      <c r="J26" s="12">
        <f t="shared" si="5"/>
        <v>0</v>
      </c>
      <c r="K26" s="14">
        <f>IF(NETWORKDAYS(B26,A27,svátky)=2,NETWORKDAYS(A26,B27),NETWORKDAYS(A26,B26))</f>
        <v>0</v>
      </c>
      <c r="L26" s="16">
        <f t="shared" si="6"/>
        <v>0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x14ac:dyDescent="0.25">
      <c r="A27" s="5"/>
      <c r="B27" s="6"/>
      <c r="C27" s="7"/>
      <c r="D27" s="78">
        <f t="shared" si="0"/>
        <v>0</v>
      </c>
      <c r="E27" s="78">
        <f t="shared" si="1"/>
        <v>0</v>
      </c>
      <c r="F27" s="78">
        <f t="shared" si="2"/>
        <v>0</v>
      </c>
      <c r="G27" s="78">
        <f t="shared" si="3"/>
        <v>0</v>
      </c>
      <c r="H27" s="81">
        <f t="shared" si="4"/>
        <v>0</v>
      </c>
      <c r="I27" s="12" t="str">
        <f>IF(AND(A27&gt;=DATE(rok,5,1),A27&lt;=DATE(rok,9,30)),"A","N")</f>
        <v>N</v>
      </c>
      <c r="J27" s="12">
        <f t="shared" si="5"/>
        <v>0</v>
      </c>
      <c r="K27" s="14">
        <f>IF(NETWORKDAYS(B27,A28,svátky)=2,NETWORKDAYS(A27,B28),NETWORKDAYS(A27,B27))</f>
        <v>0</v>
      </c>
      <c r="L27" s="16">
        <f t="shared" si="6"/>
        <v>0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x14ac:dyDescent="0.25">
      <c r="A28" s="5"/>
      <c r="B28" s="6"/>
      <c r="C28" s="7"/>
      <c r="D28" s="78">
        <f t="shared" si="0"/>
        <v>0</v>
      </c>
      <c r="E28" s="78">
        <f t="shared" si="1"/>
        <v>0</v>
      </c>
      <c r="F28" s="78">
        <f t="shared" si="2"/>
        <v>0</v>
      </c>
      <c r="G28" s="78">
        <f t="shared" si="3"/>
        <v>0</v>
      </c>
      <c r="H28" s="81">
        <f t="shared" si="4"/>
        <v>0</v>
      </c>
      <c r="I28" s="12" t="str">
        <f>IF(AND(A28&gt;=DATE(rok,5,1),A28&lt;=DATE(rok,9,30)),"A","N")</f>
        <v>N</v>
      </c>
      <c r="J28" s="12">
        <f t="shared" si="5"/>
        <v>0</v>
      </c>
      <c r="K28" s="14">
        <f>IF(NETWORKDAYS(B28,A29,svátky)=2,NETWORKDAYS(A28,B29),NETWORKDAYS(A28,B28))</f>
        <v>0</v>
      </c>
      <c r="L28" s="16">
        <f t="shared" si="6"/>
        <v>0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x14ac:dyDescent="0.25">
      <c r="A29" s="8"/>
      <c r="B29" s="6"/>
      <c r="C29" s="7"/>
      <c r="D29" s="78">
        <f t="shared" si="0"/>
        <v>0</v>
      </c>
      <c r="E29" s="78">
        <f t="shared" si="1"/>
        <v>0</v>
      </c>
      <c r="F29" s="78">
        <f t="shared" si="2"/>
        <v>0</v>
      </c>
      <c r="G29" s="78">
        <f t="shared" si="3"/>
        <v>0</v>
      </c>
      <c r="H29" s="81">
        <f t="shared" si="4"/>
        <v>0</v>
      </c>
      <c r="I29" s="12" t="str">
        <f>IF(AND(A29&gt;=DATE(rok,5,1),A29&lt;=DATE(rok,9,30)),"A","N")</f>
        <v>N</v>
      </c>
      <c r="J29" s="12">
        <f t="shared" si="5"/>
        <v>0</v>
      </c>
      <c r="K29" s="14">
        <f>IF(NETWORKDAYS(B29,A30,svátky)=2,NETWORKDAYS(A29,B30),NETWORKDAYS(A29,B29))</f>
        <v>0</v>
      </c>
      <c r="L29" s="16">
        <f t="shared" si="6"/>
        <v>0</v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x14ac:dyDescent="0.25">
      <c r="A30" s="8"/>
      <c r="B30" s="6"/>
      <c r="C30" s="7"/>
      <c r="D30" s="78">
        <f t="shared" si="0"/>
        <v>0</v>
      </c>
      <c r="E30" s="78">
        <f t="shared" si="1"/>
        <v>0</v>
      </c>
      <c r="F30" s="78">
        <f t="shared" si="2"/>
        <v>0</v>
      </c>
      <c r="G30" s="78">
        <f t="shared" si="3"/>
        <v>0</v>
      </c>
      <c r="H30" s="81">
        <f t="shared" si="4"/>
        <v>0</v>
      </c>
      <c r="I30" s="12" t="str">
        <f>IF(AND(A30&gt;=DATE(rok,5,1),A30&lt;=DATE(rok,9,30)),"A","N")</f>
        <v>N</v>
      </c>
      <c r="J30" s="12">
        <f t="shared" si="5"/>
        <v>0</v>
      </c>
      <c r="K30" s="14">
        <f>IF(NETWORKDAYS(B30,A31,svátky)=2,NETWORKDAYS(A30,B31),NETWORKDAYS(A30,B30))</f>
        <v>0</v>
      </c>
      <c r="L30" s="16">
        <f t="shared" si="6"/>
        <v>0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.75" thickBot="1" x14ac:dyDescent="0.3">
      <c r="A31" s="9"/>
      <c r="B31" s="10"/>
      <c r="C31" s="11"/>
      <c r="D31" s="82">
        <f t="shared" si="0"/>
        <v>0</v>
      </c>
      <c r="E31" s="82">
        <f t="shared" si="1"/>
        <v>0</v>
      </c>
      <c r="F31" s="82">
        <f t="shared" si="2"/>
        <v>0</v>
      </c>
      <c r="G31" s="82">
        <f t="shared" si="3"/>
        <v>0</v>
      </c>
      <c r="H31" s="83">
        <f t="shared" si="4"/>
        <v>0</v>
      </c>
      <c r="I31" s="12" t="str">
        <f>IF(AND(A31&gt;=DATE(rok,5,1),A31&lt;=DATE(rok,9,30)),"A","N")</f>
        <v>N</v>
      </c>
      <c r="J31" s="12">
        <f t="shared" si="5"/>
        <v>0</v>
      </c>
      <c r="K31" s="21">
        <f>D31</f>
        <v>0</v>
      </c>
      <c r="L31" s="16">
        <f t="shared" ref="L16:L31" si="7">IFERROR(INT(K31/5),"")</f>
        <v>0</v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x14ac:dyDescent="0.25">
      <c r="A32" s="30" t="s">
        <v>1</v>
      </c>
      <c r="B32" s="31"/>
      <c r="C32" s="32"/>
      <c r="D32" s="76">
        <f>SUM(D11:D31)</f>
        <v>0</v>
      </c>
      <c r="E32" s="76">
        <f t="shared" ref="E32:H32" si="8">SUM(E11:E31)</f>
        <v>0</v>
      </c>
      <c r="F32" s="76">
        <f t="shared" si="8"/>
        <v>0</v>
      </c>
      <c r="G32" s="76">
        <f t="shared" si="8"/>
        <v>0</v>
      </c>
      <c r="H32" s="77">
        <f t="shared" si="8"/>
        <v>0</v>
      </c>
      <c r="I32" s="17"/>
      <c r="J32" s="17"/>
      <c r="L32" s="16"/>
    </row>
    <row r="33" spans="1:12" ht="15.75" thickBot="1" x14ac:dyDescent="0.3">
      <c r="A33" s="33" t="s">
        <v>0</v>
      </c>
      <c r="B33" s="34"/>
      <c r="C33" s="34"/>
      <c r="D33" s="35"/>
      <c r="E33" s="53">
        <f>E32</f>
        <v>0</v>
      </c>
      <c r="F33" s="53">
        <f>E33+F32</f>
        <v>0</v>
      </c>
      <c r="G33" s="53">
        <f>F33+G32</f>
        <v>0</v>
      </c>
      <c r="H33" s="54">
        <f>G33+H32</f>
        <v>0</v>
      </c>
      <c r="I33" s="22"/>
      <c r="J33" s="22"/>
    </row>
    <row r="34" spans="1:12" x14ac:dyDescent="0.25">
      <c r="A34" s="55"/>
      <c r="B34" s="56"/>
      <c r="C34" s="56"/>
      <c r="D34" s="56"/>
      <c r="E34" s="56"/>
      <c r="F34" s="56"/>
      <c r="G34" s="56"/>
      <c r="H34" s="57"/>
      <c r="L34" s="16"/>
    </row>
    <row r="35" spans="1:12" x14ac:dyDescent="0.25">
      <c r="A35" s="58" t="s">
        <v>27</v>
      </c>
      <c r="B35" s="59"/>
      <c r="C35" s="59"/>
      <c r="D35" s="59"/>
      <c r="E35" s="59"/>
      <c r="F35" s="59"/>
      <c r="G35" s="59"/>
      <c r="H35" s="60"/>
    </row>
    <row r="36" spans="1:12" x14ac:dyDescent="0.25">
      <c r="A36" s="58" t="s">
        <v>38</v>
      </c>
      <c r="B36" s="59"/>
      <c r="C36" s="59"/>
      <c r="D36" s="59"/>
      <c r="E36" s="59"/>
      <c r="F36" s="59"/>
      <c r="G36" s="59"/>
      <c r="H36" s="60"/>
    </row>
    <row r="37" spans="1:12" x14ac:dyDescent="0.25">
      <c r="A37" s="58" t="s">
        <v>28</v>
      </c>
      <c r="B37" s="59"/>
      <c r="C37" s="59"/>
      <c r="D37" s="59"/>
      <c r="E37" s="59"/>
      <c r="F37" s="59"/>
      <c r="G37" s="59"/>
      <c r="H37" s="60"/>
    </row>
    <row r="38" spans="1:12" ht="20.25" customHeight="1" x14ac:dyDescent="0.25">
      <c r="A38" s="61" t="str">
        <f>IF(I38="M","",IF(I38="A","Byla splněna ","Nebyla splněna ")&amp;"podmínka minimálního rozsahu dovolené během prázdnin.")</f>
        <v/>
      </c>
      <c r="B38" s="62"/>
      <c r="C38" s="62"/>
      <c r="D38" s="62"/>
      <c r="E38" s="62"/>
      <c r="F38" s="62"/>
      <c r="G38" s="62"/>
      <c r="H38" s="63"/>
      <c r="I38" s="23" t="str">
        <f>IF(D4=40,IF(SUM(J11:J31)/5&gt;=6,"A","N"),IF(D4=25,IF(SUM(J11:J31)/5&gt;=3,"A","N"),IF(AND(D4&lt;&gt;40,D4&lt;&gt;25),"M")))</f>
        <v>M</v>
      </c>
    </row>
    <row r="39" spans="1:12" x14ac:dyDescent="0.25">
      <c r="A39" s="61" t="str">
        <f>IF(I39="M","",IF(I39="A","Byla ","Nebyla ")&amp;"splněna podmínka souvislé části dovolené 2 týdny.")</f>
        <v/>
      </c>
      <c r="B39" s="62"/>
      <c r="C39" s="62"/>
      <c r="D39" s="62"/>
      <c r="E39" s="62"/>
      <c r="F39" s="62"/>
      <c r="G39" s="62"/>
      <c r="H39" s="63"/>
      <c r="I39" s="23" t="str">
        <f>IF(AND(D4&lt;&gt;40,D4&lt;&gt;25),"M",IF(MAX(L11:L31)&gt;=2,"A","N"))</f>
        <v>M</v>
      </c>
    </row>
    <row r="40" spans="1:12" ht="20.25" customHeight="1" x14ac:dyDescent="0.25">
      <c r="A40" s="58" t="str">
        <f>"Rozvrh předat na Osobní a mzdové oddělení do 30. 4. "&amp;rok&amp;"."</f>
        <v>Rozvrh předat na Osobní a mzdové oddělení do 30. 4. 2020.</v>
      </c>
      <c r="B40" s="59"/>
      <c r="C40" s="59"/>
      <c r="D40" s="59"/>
      <c r="E40" s="59"/>
      <c r="F40" s="59"/>
      <c r="G40" s="59"/>
      <c r="H40" s="60"/>
    </row>
    <row r="41" spans="1:12" ht="45" customHeight="1" x14ac:dyDescent="0.25">
      <c r="A41" s="64"/>
      <c r="B41" s="74"/>
      <c r="C41" s="65"/>
      <c r="D41" s="70"/>
      <c r="E41" s="70"/>
      <c r="F41" s="70"/>
      <c r="G41" s="70"/>
      <c r="H41" s="71"/>
    </row>
    <row r="42" spans="1:12" x14ac:dyDescent="0.25">
      <c r="A42" s="64"/>
      <c r="B42" s="75" t="s">
        <v>32</v>
      </c>
      <c r="C42" s="65"/>
      <c r="D42" s="72" t="s">
        <v>33</v>
      </c>
      <c r="E42" s="72"/>
      <c r="F42" s="72"/>
      <c r="G42" s="72"/>
      <c r="H42" s="73"/>
    </row>
    <row r="43" spans="1:12" x14ac:dyDescent="0.25">
      <c r="A43" s="64"/>
      <c r="B43" s="65"/>
      <c r="C43" s="65"/>
      <c r="D43" s="65"/>
      <c r="E43" s="65"/>
      <c r="F43" s="65"/>
      <c r="G43" s="65"/>
      <c r="H43" s="66"/>
    </row>
    <row r="44" spans="1:12" ht="45" customHeight="1" x14ac:dyDescent="0.25">
      <c r="A44" s="64"/>
      <c r="B44" s="65"/>
      <c r="C44" s="65"/>
      <c r="D44" s="70"/>
      <c r="E44" s="70"/>
      <c r="F44" s="70"/>
      <c r="G44" s="70"/>
      <c r="H44" s="71"/>
    </row>
    <row r="45" spans="1:12" x14ac:dyDescent="0.25">
      <c r="A45" s="64"/>
      <c r="B45" s="65"/>
      <c r="C45" s="65"/>
      <c r="D45" s="72" t="s">
        <v>34</v>
      </c>
      <c r="E45" s="72"/>
      <c r="F45" s="72"/>
      <c r="G45" s="72"/>
      <c r="H45" s="73"/>
    </row>
    <row r="46" spans="1:12" x14ac:dyDescent="0.25">
      <c r="A46" s="67"/>
      <c r="B46" s="68"/>
      <c r="C46" s="68"/>
      <c r="D46" s="68"/>
      <c r="E46" s="68"/>
      <c r="F46" s="68"/>
      <c r="G46" s="68"/>
      <c r="H46" s="69"/>
    </row>
  </sheetData>
  <sheetProtection sheet="1" objects="1" scenarios="1" selectLockedCells="1"/>
  <mergeCells count="32">
    <mergeCell ref="A1:H1"/>
    <mergeCell ref="A40:H40"/>
    <mergeCell ref="A38:H38"/>
    <mergeCell ref="A35:H35"/>
    <mergeCell ref="A37:H37"/>
    <mergeCell ref="A39:H39"/>
    <mergeCell ref="A36:H36"/>
    <mergeCell ref="A34:H34"/>
    <mergeCell ref="A32:C32"/>
    <mergeCell ref="A33:D33"/>
    <mergeCell ref="A8:H8"/>
    <mergeCell ref="A9:B9"/>
    <mergeCell ref="D9:D10"/>
    <mergeCell ref="E9:E10"/>
    <mergeCell ref="F9:F10"/>
    <mergeCell ref="G9:G10"/>
    <mergeCell ref="H9:H10"/>
    <mergeCell ref="C9:C10"/>
    <mergeCell ref="L2:L10"/>
    <mergeCell ref="A4:C4"/>
    <mergeCell ref="D7:H7"/>
    <mergeCell ref="A3:C3"/>
    <mergeCell ref="A5:C5"/>
    <mergeCell ref="A7:C7"/>
    <mergeCell ref="A6:H6"/>
    <mergeCell ref="J2:J10"/>
    <mergeCell ref="I2:I10"/>
    <mergeCell ref="D42:H42"/>
    <mergeCell ref="D41:H41"/>
    <mergeCell ref="D45:H45"/>
    <mergeCell ref="D44:H44"/>
    <mergeCell ref="K2:K10"/>
  </mergeCells>
  <conditionalFormatting sqref="D5">
    <cfRule type="cellIs" dxfId="0" priority="1" operator="lessThan">
      <formula>0</formula>
    </cfRule>
  </conditionalFormatting>
  <dataValidations count="3">
    <dataValidation type="list" allowBlank="1" showInputMessage="1" showErrorMessage="1" error="pokud chcete zadat půlden dovolené, napište &quot;A&quot;" prompt="A = půlden" sqref="C11:C31">
      <formula1>"A,"</formula1>
    </dataValidation>
    <dataValidation type="custom" allowBlank="1" showInputMessage="1" showErrorMessage="1" error="Konec dovolené v jednom řádku musí být ve stejném měsíci. Rozepište prosím na dva řádky." sqref="B11:B31">
      <formula1>MONTH($A11)=MONTH($B11)</formula1>
    </dataValidation>
    <dataValidation type="custom" allowBlank="1" showInputMessage="1" showErrorMessage="1" error="Dovolenou prosím nezačínejte víkendem." sqref="A11:A31">
      <formula1>AND(WEEKDAY($A11)&lt;&gt;1,WEEKDAY($A11)&lt;&gt;7)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G367"/>
  <sheetViews>
    <sheetView workbookViewId="0">
      <selection activeCell="A7" sqref="A7"/>
    </sheetView>
  </sheetViews>
  <sheetFormatPr defaultRowHeight="15" x14ac:dyDescent="0.25"/>
  <cols>
    <col min="1" max="1" width="10.140625" bestFit="1" customWidth="1"/>
    <col min="2" max="2" width="46.42578125" bestFit="1" customWidth="1"/>
    <col min="3" max="3" width="5.85546875" bestFit="1" customWidth="1"/>
    <col min="5" max="5" width="11.85546875" bestFit="1" customWidth="1"/>
  </cols>
  <sheetData>
    <row r="1" spans="1:3" x14ac:dyDescent="0.25">
      <c r="A1" s="1">
        <f>DATE(rok,1,1)</f>
        <v>43831</v>
      </c>
      <c r="B1" t="s">
        <v>3</v>
      </c>
      <c r="C1" s="47"/>
    </row>
    <row r="2" spans="1:3" x14ac:dyDescent="0.25">
      <c r="A2" s="1">
        <f>A3-3</f>
        <v>43931</v>
      </c>
      <c r="B2" t="s">
        <v>4</v>
      </c>
      <c r="C2" s="47"/>
    </row>
    <row r="3" spans="1:3" x14ac:dyDescent="0.25">
      <c r="A3" s="1">
        <f>DATE(rok,3,28)+MOD(24-MOD(rok,19)*10.63,29)-MOD(TRUNC(rok*5/4)+MOD(24-MOD(rok,19)*10.63,29)+1,7)+1</f>
        <v>43934</v>
      </c>
      <c r="B3" t="s">
        <v>5</v>
      </c>
      <c r="C3" s="47"/>
    </row>
    <row r="4" spans="1:3" x14ac:dyDescent="0.25">
      <c r="A4" s="1">
        <f>DATE(rok,5,1)</f>
        <v>43952</v>
      </c>
      <c r="B4" t="s">
        <v>6</v>
      </c>
      <c r="C4" s="47"/>
    </row>
    <row r="5" spans="1:3" x14ac:dyDescent="0.25">
      <c r="A5" s="1">
        <f>DATE(rok,5,8)</f>
        <v>43959</v>
      </c>
      <c r="B5" t="s">
        <v>7</v>
      </c>
      <c r="C5" s="47"/>
    </row>
    <row r="6" spans="1:3" x14ac:dyDescent="0.25">
      <c r="A6" s="1">
        <f>DATE(rok,7,5)</f>
        <v>44017</v>
      </c>
      <c r="B6" t="s">
        <v>8</v>
      </c>
      <c r="C6" s="47"/>
    </row>
    <row r="7" spans="1:3" x14ac:dyDescent="0.25">
      <c r="A7" s="1">
        <f>DATE(rok,7,6)</f>
        <v>44018</v>
      </c>
      <c r="B7" t="s">
        <v>9</v>
      </c>
      <c r="C7" s="47"/>
    </row>
    <row r="8" spans="1:3" x14ac:dyDescent="0.25">
      <c r="A8" s="1">
        <f>DATE(rok,9,28)</f>
        <v>44102</v>
      </c>
      <c r="B8" t="s">
        <v>10</v>
      </c>
      <c r="C8" s="47"/>
    </row>
    <row r="9" spans="1:3" x14ac:dyDescent="0.25">
      <c r="A9" s="1">
        <f>DATE(rok,10,28)</f>
        <v>44132</v>
      </c>
      <c r="B9" t="s">
        <v>11</v>
      </c>
      <c r="C9" s="47"/>
    </row>
    <row r="10" spans="1:3" x14ac:dyDescent="0.25">
      <c r="A10" s="1">
        <f>DATE(rok,11,17)</f>
        <v>44152</v>
      </c>
      <c r="B10" t="s">
        <v>12</v>
      </c>
      <c r="C10" s="47"/>
    </row>
    <row r="11" spans="1:3" x14ac:dyDescent="0.25">
      <c r="A11" s="1">
        <f>DATE(rok,12,24)</f>
        <v>44189</v>
      </c>
      <c r="B11" t="s">
        <v>13</v>
      </c>
      <c r="C11" s="47"/>
    </row>
    <row r="12" spans="1:3" x14ac:dyDescent="0.25">
      <c r="A12" s="1">
        <f>DATE(rok,12,25)</f>
        <v>44190</v>
      </c>
      <c r="B12" t="s">
        <v>14</v>
      </c>
      <c r="C12" s="47"/>
    </row>
    <row r="13" spans="1:3" x14ac:dyDescent="0.25">
      <c r="A13" s="1">
        <f>DATE(rok,12,26)</f>
        <v>44191</v>
      </c>
      <c r="B13" t="s">
        <v>15</v>
      </c>
      <c r="C13" s="47"/>
    </row>
    <row r="14" spans="1:3" x14ac:dyDescent="0.25">
      <c r="C14" s="47"/>
    </row>
    <row r="15" spans="1:3" x14ac:dyDescent="0.25">
      <c r="A15" s="1"/>
      <c r="C15" s="47"/>
    </row>
    <row r="16" spans="1:3" x14ac:dyDescent="0.25">
      <c r="C16" s="47"/>
    </row>
    <row r="17" spans="3:3" x14ac:dyDescent="0.25">
      <c r="C17" s="47"/>
    </row>
    <row r="18" spans="3:3" x14ac:dyDescent="0.25">
      <c r="C18" s="47"/>
    </row>
    <row r="19" spans="3:3" x14ac:dyDescent="0.25">
      <c r="C19" s="47"/>
    </row>
    <row r="20" spans="3:3" x14ac:dyDescent="0.25">
      <c r="C20" s="47"/>
    </row>
    <row r="21" spans="3:3" x14ac:dyDescent="0.25">
      <c r="C21" s="47"/>
    </row>
    <row r="22" spans="3:3" x14ac:dyDescent="0.25">
      <c r="C22" s="47"/>
    </row>
    <row r="23" spans="3:3" x14ac:dyDescent="0.25">
      <c r="C23" s="47"/>
    </row>
    <row r="24" spans="3:3" x14ac:dyDescent="0.25">
      <c r="C24" s="47"/>
    </row>
    <row r="25" spans="3:3" x14ac:dyDescent="0.25">
      <c r="C25" s="47"/>
    </row>
    <row r="26" spans="3:3" x14ac:dyDescent="0.25">
      <c r="C26" s="47"/>
    </row>
    <row r="27" spans="3:3" x14ac:dyDescent="0.25">
      <c r="C27" s="47"/>
    </row>
    <row r="28" spans="3:3" x14ac:dyDescent="0.25">
      <c r="C28" s="47"/>
    </row>
    <row r="29" spans="3:3" x14ac:dyDescent="0.25">
      <c r="C29" s="47"/>
    </row>
    <row r="30" spans="3:3" x14ac:dyDescent="0.25">
      <c r="C30" s="47"/>
    </row>
    <row r="31" spans="3:3" x14ac:dyDescent="0.25">
      <c r="C31" s="47"/>
    </row>
    <row r="32" spans="3:3" x14ac:dyDescent="0.25">
      <c r="C32" s="47"/>
    </row>
    <row r="33" spans="3:3" x14ac:dyDescent="0.25">
      <c r="C33" s="47"/>
    </row>
    <row r="34" spans="3:3" x14ac:dyDescent="0.25">
      <c r="C34" s="47"/>
    </row>
    <row r="35" spans="3:3" x14ac:dyDescent="0.25">
      <c r="C35" s="47"/>
    </row>
    <row r="36" spans="3:3" x14ac:dyDescent="0.25">
      <c r="C36" s="47"/>
    </row>
    <row r="37" spans="3:3" x14ac:dyDescent="0.25">
      <c r="C37" s="47"/>
    </row>
    <row r="38" spans="3:3" x14ac:dyDescent="0.25">
      <c r="C38" s="47"/>
    </row>
    <row r="39" spans="3:3" x14ac:dyDescent="0.25">
      <c r="C39" s="47"/>
    </row>
    <row r="40" spans="3:3" x14ac:dyDescent="0.25">
      <c r="C40" s="47"/>
    </row>
    <row r="41" spans="3:3" x14ac:dyDescent="0.25">
      <c r="C41" s="47"/>
    </row>
    <row r="42" spans="3:3" x14ac:dyDescent="0.25">
      <c r="C42" s="47"/>
    </row>
    <row r="43" spans="3:3" x14ac:dyDescent="0.25">
      <c r="C43" s="47"/>
    </row>
    <row r="44" spans="3:3" x14ac:dyDescent="0.25">
      <c r="C44" s="47"/>
    </row>
    <row r="45" spans="3:3" x14ac:dyDescent="0.25">
      <c r="C45" s="47"/>
    </row>
    <row r="46" spans="3:3" x14ac:dyDescent="0.25">
      <c r="C46" s="47"/>
    </row>
    <row r="47" spans="3:3" x14ac:dyDescent="0.25">
      <c r="C47" s="47"/>
    </row>
    <row r="48" spans="3:3" x14ac:dyDescent="0.25">
      <c r="C48" s="47"/>
    </row>
    <row r="49" spans="3:3" x14ac:dyDescent="0.25">
      <c r="C49" s="47"/>
    </row>
    <row r="50" spans="3:3" x14ac:dyDescent="0.25">
      <c r="C50" s="47"/>
    </row>
    <row r="51" spans="3:3" x14ac:dyDescent="0.25">
      <c r="C51" s="47"/>
    </row>
    <row r="52" spans="3:3" x14ac:dyDescent="0.25">
      <c r="C52" s="47"/>
    </row>
    <row r="53" spans="3:3" x14ac:dyDescent="0.25">
      <c r="C53" s="47"/>
    </row>
    <row r="54" spans="3:3" x14ac:dyDescent="0.25">
      <c r="C54" s="47"/>
    </row>
    <row r="55" spans="3:3" x14ac:dyDescent="0.25">
      <c r="C55" s="47"/>
    </row>
    <row r="56" spans="3:3" x14ac:dyDescent="0.25">
      <c r="C56" s="47"/>
    </row>
    <row r="57" spans="3:3" x14ac:dyDescent="0.25">
      <c r="C57" s="47"/>
    </row>
    <row r="58" spans="3:3" x14ac:dyDescent="0.25">
      <c r="C58" s="47"/>
    </row>
    <row r="59" spans="3:3" x14ac:dyDescent="0.25">
      <c r="C59" s="47"/>
    </row>
    <row r="60" spans="3:3" x14ac:dyDescent="0.25">
      <c r="C60" s="47"/>
    </row>
    <row r="61" spans="3:3" x14ac:dyDescent="0.25">
      <c r="C61" s="47"/>
    </row>
    <row r="62" spans="3:3" x14ac:dyDescent="0.25">
      <c r="C62" s="47"/>
    </row>
    <row r="63" spans="3:3" x14ac:dyDescent="0.25">
      <c r="C63" s="47"/>
    </row>
    <row r="64" spans="3:3" x14ac:dyDescent="0.25">
      <c r="C64" s="47"/>
    </row>
    <row r="65" spans="3:3" x14ac:dyDescent="0.25">
      <c r="C65" s="47"/>
    </row>
    <row r="66" spans="3:3" x14ac:dyDescent="0.25">
      <c r="C66" s="47"/>
    </row>
    <row r="67" spans="3:3" x14ac:dyDescent="0.25">
      <c r="C67" s="47"/>
    </row>
    <row r="68" spans="3:3" x14ac:dyDescent="0.25">
      <c r="C68" s="47"/>
    </row>
    <row r="69" spans="3:3" x14ac:dyDescent="0.25">
      <c r="C69" s="47"/>
    </row>
    <row r="70" spans="3:3" x14ac:dyDescent="0.25">
      <c r="C70" s="47"/>
    </row>
    <row r="71" spans="3:3" x14ac:dyDescent="0.25">
      <c r="C71" s="47"/>
    </row>
    <row r="72" spans="3:3" x14ac:dyDescent="0.25">
      <c r="C72" s="47"/>
    </row>
    <row r="73" spans="3:3" x14ac:dyDescent="0.25">
      <c r="C73" s="47"/>
    </row>
    <row r="74" spans="3:3" x14ac:dyDescent="0.25">
      <c r="C74" s="47"/>
    </row>
    <row r="75" spans="3:3" x14ac:dyDescent="0.25">
      <c r="C75" s="47"/>
    </row>
    <row r="76" spans="3:3" x14ac:dyDescent="0.25">
      <c r="C76" s="47"/>
    </row>
    <row r="77" spans="3:3" x14ac:dyDescent="0.25">
      <c r="C77" s="47"/>
    </row>
    <row r="78" spans="3:3" x14ac:dyDescent="0.25">
      <c r="C78" s="47"/>
    </row>
    <row r="79" spans="3:3" x14ac:dyDescent="0.25">
      <c r="C79" s="47"/>
    </row>
    <row r="80" spans="3:3" x14ac:dyDescent="0.25">
      <c r="C80" s="47"/>
    </row>
    <row r="81" spans="3:3" x14ac:dyDescent="0.25">
      <c r="C81" s="47"/>
    </row>
    <row r="82" spans="3:3" x14ac:dyDescent="0.25">
      <c r="C82" s="47"/>
    </row>
    <row r="83" spans="3:3" x14ac:dyDescent="0.25">
      <c r="C83" s="47"/>
    </row>
    <row r="84" spans="3:3" x14ac:dyDescent="0.25">
      <c r="C84" s="47"/>
    </row>
    <row r="85" spans="3:3" x14ac:dyDescent="0.25">
      <c r="C85" s="47"/>
    </row>
    <row r="86" spans="3:3" x14ac:dyDescent="0.25">
      <c r="C86" s="47"/>
    </row>
    <row r="87" spans="3:3" x14ac:dyDescent="0.25">
      <c r="C87" s="47"/>
    </row>
    <row r="88" spans="3:3" x14ac:dyDescent="0.25">
      <c r="C88" s="47"/>
    </row>
    <row r="89" spans="3:3" x14ac:dyDescent="0.25">
      <c r="C89" s="47"/>
    </row>
    <row r="90" spans="3:3" x14ac:dyDescent="0.25">
      <c r="C90" s="47"/>
    </row>
    <row r="91" spans="3:3" x14ac:dyDescent="0.25">
      <c r="C91" s="47"/>
    </row>
    <row r="92" spans="3:3" x14ac:dyDescent="0.25">
      <c r="C92" s="47"/>
    </row>
    <row r="93" spans="3:3" x14ac:dyDescent="0.25">
      <c r="C93" s="47"/>
    </row>
    <row r="94" spans="3:3" x14ac:dyDescent="0.25">
      <c r="C94" s="47"/>
    </row>
    <row r="95" spans="3:3" x14ac:dyDescent="0.25">
      <c r="C95" s="47"/>
    </row>
    <row r="96" spans="3:3" x14ac:dyDescent="0.25">
      <c r="C96" s="47"/>
    </row>
    <row r="97" spans="3:3" x14ac:dyDescent="0.25">
      <c r="C97" s="47"/>
    </row>
    <row r="98" spans="3:3" x14ac:dyDescent="0.25">
      <c r="C98" s="47"/>
    </row>
    <row r="99" spans="3:3" x14ac:dyDescent="0.25">
      <c r="C99" s="47"/>
    </row>
    <row r="100" spans="3:3" x14ac:dyDescent="0.25">
      <c r="C100" s="47"/>
    </row>
    <row r="101" spans="3:3" x14ac:dyDescent="0.25">
      <c r="C101" s="47"/>
    </row>
    <row r="102" spans="3:3" x14ac:dyDescent="0.25">
      <c r="C102" s="47"/>
    </row>
    <row r="103" spans="3:3" x14ac:dyDescent="0.25">
      <c r="C103" s="47"/>
    </row>
    <row r="104" spans="3:3" x14ac:dyDescent="0.25">
      <c r="C104" s="47"/>
    </row>
    <row r="105" spans="3:3" x14ac:dyDescent="0.25">
      <c r="C105" s="47"/>
    </row>
    <row r="106" spans="3:3" x14ac:dyDescent="0.25">
      <c r="C106" s="47"/>
    </row>
    <row r="107" spans="3:3" x14ac:dyDescent="0.25">
      <c r="C107" s="47"/>
    </row>
    <row r="108" spans="3:3" x14ac:dyDescent="0.25">
      <c r="C108" s="47"/>
    </row>
    <row r="109" spans="3:3" x14ac:dyDescent="0.25">
      <c r="C109" s="47"/>
    </row>
    <row r="110" spans="3:3" x14ac:dyDescent="0.25">
      <c r="C110" s="47"/>
    </row>
    <row r="111" spans="3:3" x14ac:dyDescent="0.25">
      <c r="C111" s="47"/>
    </row>
    <row r="112" spans="3:3" x14ac:dyDescent="0.25">
      <c r="C112" s="47"/>
    </row>
    <row r="113" spans="3:3" x14ac:dyDescent="0.25">
      <c r="C113" s="47"/>
    </row>
    <row r="114" spans="3:3" x14ac:dyDescent="0.25">
      <c r="C114" s="47"/>
    </row>
    <row r="115" spans="3:3" x14ac:dyDescent="0.25">
      <c r="C115" s="47"/>
    </row>
    <row r="116" spans="3:3" x14ac:dyDescent="0.25">
      <c r="C116" s="47"/>
    </row>
    <row r="117" spans="3:3" x14ac:dyDescent="0.25">
      <c r="C117" s="47"/>
    </row>
    <row r="118" spans="3:3" x14ac:dyDescent="0.25">
      <c r="C118" s="47"/>
    </row>
    <row r="119" spans="3:3" x14ac:dyDescent="0.25">
      <c r="C119" s="47"/>
    </row>
    <row r="120" spans="3:3" x14ac:dyDescent="0.25">
      <c r="C120" s="47"/>
    </row>
    <row r="121" spans="3:3" x14ac:dyDescent="0.25">
      <c r="C121" s="47"/>
    </row>
    <row r="122" spans="3:3" x14ac:dyDescent="0.25">
      <c r="C122" s="47"/>
    </row>
    <row r="123" spans="3:3" x14ac:dyDescent="0.25">
      <c r="C123" s="47"/>
    </row>
    <row r="124" spans="3:3" x14ac:dyDescent="0.25">
      <c r="C124" s="47"/>
    </row>
    <row r="125" spans="3:3" x14ac:dyDescent="0.25">
      <c r="C125" s="47"/>
    </row>
    <row r="126" spans="3:3" x14ac:dyDescent="0.25">
      <c r="C126" s="47"/>
    </row>
    <row r="127" spans="3:3" x14ac:dyDescent="0.25">
      <c r="C127" s="47"/>
    </row>
    <row r="128" spans="3:3" x14ac:dyDescent="0.25">
      <c r="C128" s="47"/>
    </row>
    <row r="129" spans="3:3" x14ac:dyDescent="0.25">
      <c r="C129" s="47"/>
    </row>
    <row r="130" spans="3:3" x14ac:dyDescent="0.25">
      <c r="C130" s="47"/>
    </row>
    <row r="131" spans="3:3" x14ac:dyDescent="0.25">
      <c r="C131" s="47"/>
    </row>
    <row r="132" spans="3:3" x14ac:dyDescent="0.25">
      <c r="C132" s="47"/>
    </row>
    <row r="133" spans="3:3" x14ac:dyDescent="0.25">
      <c r="C133" s="47"/>
    </row>
    <row r="134" spans="3:3" x14ac:dyDescent="0.25">
      <c r="C134" s="47"/>
    </row>
    <row r="135" spans="3:3" x14ac:dyDescent="0.25">
      <c r="C135" s="47"/>
    </row>
    <row r="136" spans="3:3" x14ac:dyDescent="0.25">
      <c r="C136" s="47"/>
    </row>
    <row r="137" spans="3:3" x14ac:dyDescent="0.25">
      <c r="C137" s="47"/>
    </row>
    <row r="138" spans="3:3" x14ac:dyDescent="0.25">
      <c r="C138" s="47"/>
    </row>
    <row r="139" spans="3:3" x14ac:dyDescent="0.25">
      <c r="C139" s="47"/>
    </row>
    <row r="140" spans="3:3" x14ac:dyDescent="0.25">
      <c r="C140" s="47"/>
    </row>
    <row r="141" spans="3:3" x14ac:dyDescent="0.25">
      <c r="C141" s="47"/>
    </row>
    <row r="142" spans="3:3" x14ac:dyDescent="0.25">
      <c r="C142" s="47"/>
    </row>
    <row r="143" spans="3:3" x14ac:dyDescent="0.25">
      <c r="C143" s="47"/>
    </row>
    <row r="144" spans="3:3" x14ac:dyDescent="0.25">
      <c r="C144" s="47"/>
    </row>
    <row r="145" spans="3:3" x14ac:dyDescent="0.25">
      <c r="C145" s="47"/>
    </row>
    <row r="146" spans="3:3" x14ac:dyDescent="0.25">
      <c r="C146" s="47"/>
    </row>
    <row r="147" spans="3:3" x14ac:dyDescent="0.25">
      <c r="C147" s="47"/>
    </row>
    <row r="148" spans="3:3" x14ac:dyDescent="0.25">
      <c r="C148" s="47"/>
    </row>
    <row r="149" spans="3:3" x14ac:dyDescent="0.25">
      <c r="C149" s="47"/>
    </row>
    <row r="150" spans="3:3" x14ac:dyDescent="0.25">
      <c r="C150" s="47"/>
    </row>
    <row r="151" spans="3:3" x14ac:dyDescent="0.25">
      <c r="C151" s="47"/>
    </row>
    <row r="152" spans="3:3" x14ac:dyDescent="0.25">
      <c r="C152" s="47"/>
    </row>
    <row r="153" spans="3:3" x14ac:dyDescent="0.25">
      <c r="C153" s="47"/>
    </row>
    <row r="154" spans="3:3" x14ac:dyDescent="0.25">
      <c r="C154" s="47"/>
    </row>
    <row r="155" spans="3:3" x14ac:dyDescent="0.25">
      <c r="C155" s="47"/>
    </row>
    <row r="156" spans="3:3" x14ac:dyDescent="0.25">
      <c r="C156" s="47"/>
    </row>
    <row r="157" spans="3:3" x14ac:dyDescent="0.25">
      <c r="C157" s="47"/>
    </row>
    <row r="158" spans="3:3" x14ac:dyDescent="0.25">
      <c r="C158" s="47"/>
    </row>
    <row r="159" spans="3:3" x14ac:dyDescent="0.25">
      <c r="C159" s="47"/>
    </row>
    <row r="160" spans="3:3" x14ac:dyDescent="0.25">
      <c r="C160" s="47"/>
    </row>
    <row r="161" spans="3:3" x14ac:dyDescent="0.25">
      <c r="C161" s="47"/>
    </row>
    <row r="162" spans="3:3" x14ac:dyDescent="0.25">
      <c r="C162" s="47"/>
    </row>
    <row r="163" spans="3:3" x14ac:dyDescent="0.25">
      <c r="C163" s="47"/>
    </row>
    <row r="164" spans="3:3" x14ac:dyDescent="0.25">
      <c r="C164" s="47"/>
    </row>
    <row r="165" spans="3:3" x14ac:dyDescent="0.25">
      <c r="C165" s="47"/>
    </row>
    <row r="166" spans="3:3" x14ac:dyDescent="0.25">
      <c r="C166" s="47"/>
    </row>
    <row r="167" spans="3:3" x14ac:dyDescent="0.25">
      <c r="C167" s="47"/>
    </row>
    <row r="168" spans="3:3" x14ac:dyDescent="0.25">
      <c r="C168" s="47"/>
    </row>
    <row r="169" spans="3:3" x14ac:dyDescent="0.25">
      <c r="C169" s="47"/>
    </row>
    <row r="170" spans="3:3" x14ac:dyDescent="0.25">
      <c r="C170" s="47"/>
    </row>
    <row r="171" spans="3:3" x14ac:dyDescent="0.25">
      <c r="C171" s="47"/>
    </row>
    <row r="172" spans="3:3" x14ac:dyDescent="0.25">
      <c r="C172" s="47"/>
    </row>
    <row r="173" spans="3:3" x14ac:dyDescent="0.25">
      <c r="C173" s="47"/>
    </row>
    <row r="174" spans="3:3" x14ac:dyDescent="0.25">
      <c r="C174" s="47"/>
    </row>
    <row r="175" spans="3:3" x14ac:dyDescent="0.25">
      <c r="C175" s="47"/>
    </row>
    <row r="176" spans="3:3" x14ac:dyDescent="0.25">
      <c r="C176" s="47"/>
    </row>
    <row r="177" spans="3:3" x14ac:dyDescent="0.25">
      <c r="C177" s="47"/>
    </row>
    <row r="178" spans="3:3" x14ac:dyDescent="0.25">
      <c r="C178" s="47"/>
    </row>
    <row r="179" spans="3:3" x14ac:dyDescent="0.25">
      <c r="C179" s="47"/>
    </row>
    <row r="180" spans="3:3" x14ac:dyDescent="0.25">
      <c r="C180" s="47"/>
    </row>
    <row r="181" spans="3:3" x14ac:dyDescent="0.25">
      <c r="C181" s="47"/>
    </row>
    <row r="182" spans="3:3" x14ac:dyDescent="0.25">
      <c r="C182" s="47"/>
    </row>
    <row r="183" spans="3:3" x14ac:dyDescent="0.25">
      <c r="C183" s="47"/>
    </row>
    <row r="184" spans="3:3" x14ac:dyDescent="0.25">
      <c r="C184" s="47"/>
    </row>
    <row r="185" spans="3:3" x14ac:dyDescent="0.25">
      <c r="C185" s="47"/>
    </row>
    <row r="186" spans="3:3" x14ac:dyDescent="0.25">
      <c r="C186" s="47"/>
    </row>
    <row r="187" spans="3:3" x14ac:dyDescent="0.25">
      <c r="C187" s="47"/>
    </row>
    <row r="188" spans="3:3" x14ac:dyDescent="0.25">
      <c r="C188" s="47"/>
    </row>
    <row r="189" spans="3:3" x14ac:dyDescent="0.25">
      <c r="C189" s="47"/>
    </row>
    <row r="190" spans="3:3" x14ac:dyDescent="0.25">
      <c r="C190" s="47"/>
    </row>
    <row r="191" spans="3:3" x14ac:dyDescent="0.25">
      <c r="C191" s="47"/>
    </row>
    <row r="192" spans="3:3" x14ac:dyDescent="0.25">
      <c r="C192" s="47"/>
    </row>
    <row r="193" spans="3:3" x14ac:dyDescent="0.25">
      <c r="C193" s="47"/>
    </row>
    <row r="194" spans="3:3" x14ac:dyDescent="0.25">
      <c r="C194" s="47"/>
    </row>
    <row r="195" spans="3:3" x14ac:dyDescent="0.25">
      <c r="C195" s="47"/>
    </row>
    <row r="196" spans="3:3" x14ac:dyDescent="0.25">
      <c r="C196" s="47"/>
    </row>
    <row r="197" spans="3:3" x14ac:dyDescent="0.25">
      <c r="C197" s="47"/>
    </row>
    <row r="198" spans="3:3" x14ac:dyDescent="0.25">
      <c r="C198" s="47"/>
    </row>
    <row r="199" spans="3:3" x14ac:dyDescent="0.25">
      <c r="C199" s="47"/>
    </row>
    <row r="200" spans="3:3" x14ac:dyDescent="0.25">
      <c r="C200" s="47"/>
    </row>
    <row r="201" spans="3:3" x14ac:dyDescent="0.25">
      <c r="C201" s="47"/>
    </row>
    <row r="202" spans="3:3" x14ac:dyDescent="0.25">
      <c r="C202" s="47"/>
    </row>
    <row r="203" spans="3:3" x14ac:dyDescent="0.25">
      <c r="C203" s="47"/>
    </row>
    <row r="204" spans="3:3" x14ac:dyDescent="0.25">
      <c r="C204" s="47"/>
    </row>
    <row r="205" spans="3:3" x14ac:dyDescent="0.25">
      <c r="C205" s="47"/>
    </row>
    <row r="206" spans="3:3" x14ac:dyDescent="0.25">
      <c r="C206" s="47"/>
    </row>
    <row r="207" spans="3:3" x14ac:dyDescent="0.25">
      <c r="C207" s="47"/>
    </row>
    <row r="208" spans="3:3" x14ac:dyDescent="0.25">
      <c r="C208" s="47"/>
    </row>
    <row r="209" spans="3:3" x14ac:dyDescent="0.25">
      <c r="C209" s="47"/>
    </row>
    <row r="210" spans="3:3" x14ac:dyDescent="0.25">
      <c r="C210" s="47"/>
    </row>
    <row r="211" spans="3:3" x14ac:dyDescent="0.25">
      <c r="C211" s="47"/>
    </row>
    <row r="212" spans="3:3" x14ac:dyDescent="0.25">
      <c r="C212" s="47"/>
    </row>
    <row r="213" spans="3:3" x14ac:dyDescent="0.25">
      <c r="C213" s="47"/>
    </row>
    <row r="214" spans="3:3" x14ac:dyDescent="0.25">
      <c r="C214" s="47"/>
    </row>
    <row r="215" spans="3:3" x14ac:dyDescent="0.25">
      <c r="C215" s="47"/>
    </row>
    <row r="216" spans="3:3" x14ac:dyDescent="0.25">
      <c r="C216" s="47"/>
    </row>
    <row r="217" spans="3:3" x14ac:dyDescent="0.25">
      <c r="C217" s="47"/>
    </row>
    <row r="218" spans="3:3" x14ac:dyDescent="0.25">
      <c r="C218" s="47"/>
    </row>
    <row r="219" spans="3:3" x14ac:dyDescent="0.25">
      <c r="C219" s="47"/>
    </row>
    <row r="220" spans="3:3" x14ac:dyDescent="0.25">
      <c r="C220" s="47"/>
    </row>
    <row r="221" spans="3:3" x14ac:dyDescent="0.25">
      <c r="C221" s="47"/>
    </row>
    <row r="222" spans="3:3" x14ac:dyDescent="0.25">
      <c r="C222" s="47"/>
    </row>
    <row r="223" spans="3:3" x14ac:dyDescent="0.25">
      <c r="C223" s="47"/>
    </row>
    <row r="224" spans="3:3" x14ac:dyDescent="0.25">
      <c r="C224" s="47"/>
    </row>
    <row r="225" spans="3:3" x14ac:dyDescent="0.25">
      <c r="C225" s="47"/>
    </row>
    <row r="226" spans="3:3" x14ac:dyDescent="0.25">
      <c r="C226" s="47"/>
    </row>
    <row r="227" spans="3:3" x14ac:dyDescent="0.25">
      <c r="C227" s="47"/>
    </row>
    <row r="228" spans="3:3" x14ac:dyDescent="0.25">
      <c r="C228" s="47"/>
    </row>
    <row r="229" spans="3:3" x14ac:dyDescent="0.25">
      <c r="C229" s="47"/>
    </row>
    <row r="230" spans="3:3" x14ac:dyDescent="0.25">
      <c r="C230" s="47"/>
    </row>
    <row r="231" spans="3:3" x14ac:dyDescent="0.25">
      <c r="C231" s="47"/>
    </row>
    <row r="232" spans="3:3" x14ac:dyDescent="0.25">
      <c r="C232" s="47"/>
    </row>
    <row r="233" spans="3:3" x14ac:dyDescent="0.25">
      <c r="C233" s="47"/>
    </row>
    <row r="234" spans="3:3" x14ac:dyDescent="0.25">
      <c r="C234" s="47"/>
    </row>
    <row r="235" spans="3:3" x14ac:dyDescent="0.25">
      <c r="C235" s="47"/>
    </row>
    <row r="236" spans="3:3" x14ac:dyDescent="0.25">
      <c r="C236" s="47"/>
    </row>
    <row r="237" spans="3:3" x14ac:dyDescent="0.25">
      <c r="C237" s="47"/>
    </row>
    <row r="238" spans="3:3" x14ac:dyDescent="0.25">
      <c r="C238" s="47"/>
    </row>
    <row r="239" spans="3:3" x14ac:dyDescent="0.25">
      <c r="C239" s="47"/>
    </row>
    <row r="240" spans="3:3" x14ac:dyDescent="0.25">
      <c r="C240" s="47"/>
    </row>
    <row r="241" spans="3:3" x14ac:dyDescent="0.25">
      <c r="C241" s="47"/>
    </row>
    <row r="242" spans="3:3" x14ac:dyDescent="0.25">
      <c r="C242" s="47"/>
    </row>
    <row r="243" spans="3:3" x14ac:dyDescent="0.25">
      <c r="C243" s="47"/>
    </row>
    <row r="244" spans="3:3" x14ac:dyDescent="0.25">
      <c r="C244" s="47"/>
    </row>
    <row r="245" spans="3:3" x14ac:dyDescent="0.25">
      <c r="C245" s="47"/>
    </row>
    <row r="246" spans="3:3" x14ac:dyDescent="0.25">
      <c r="C246" s="47"/>
    </row>
    <row r="247" spans="3:3" x14ac:dyDescent="0.25">
      <c r="C247" s="47"/>
    </row>
    <row r="248" spans="3:3" x14ac:dyDescent="0.25">
      <c r="C248" s="47"/>
    </row>
    <row r="249" spans="3:3" x14ac:dyDescent="0.25">
      <c r="C249" s="47"/>
    </row>
    <row r="250" spans="3:3" x14ac:dyDescent="0.25">
      <c r="C250" s="47"/>
    </row>
    <row r="251" spans="3:3" x14ac:dyDescent="0.25">
      <c r="C251" s="47"/>
    </row>
    <row r="252" spans="3:3" x14ac:dyDescent="0.25">
      <c r="C252" s="47"/>
    </row>
    <row r="253" spans="3:3" x14ac:dyDescent="0.25">
      <c r="C253" s="47"/>
    </row>
    <row r="254" spans="3:3" x14ac:dyDescent="0.25">
      <c r="C254" s="47"/>
    </row>
    <row r="255" spans="3:3" x14ac:dyDescent="0.25">
      <c r="C255" s="47"/>
    </row>
    <row r="256" spans="3:3" x14ac:dyDescent="0.25">
      <c r="C256" s="47"/>
    </row>
    <row r="257" spans="3:3" x14ac:dyDescent="0.25">
      <c r="C257" s="47"/>
    </row>
    <row r="258" spans="3:3" x14ac:dyDescent="0.25">
      <c r="C258" s="47"/>
    </row>
    <row r="259" spans="3:3" x14ac:dyDescent="0.25">
      <c r="C259" s="47"/>
    </row>
    <row r="260" spans="3:3" x14ac:dyDescent="0.25">
      <c r="C260" s="47"/>
    </row>
    <row r="261" spans="3:3" x14ac:dyDescent="0.25">
      <c r="C261" s="47"/>
    </row>
    <row r="262" spans="3:3" x14ac:dyDescent="0.25">
      <c r="C262" s="47"/>
    </row>
    <row r="263" spans="3:3" x14ac:dyDescent="0.25">
      <c r="C263" s="47"/>
    </row>
    <row r="264" spans="3:3" x14ac:dyDescent="0.25">
      <c r="C264" s="47"/>
    </row>
    <row r="265" spans="3:3" x14ac:dyDescent="0.25">
      <c r="C265" s="47"/>
    </row>
    <row r="266" spans="3:3" x14ac:dyDescent="0.25">
      <c r="C266" s="47"/>
    </row>
    <row r="267" spans="3:3" x14ac:dyDescent="0.25">
      <c r="C267" s="47"/>
    </row>
    <row r="268" spans="3:3" x14ac:dyDescent="0.25">
      <c r="C268" s="47"/>
    </row>
    <row r="269" spans="3:3" x14ac:dyDescent="0.25">
      <c r="C269" s="47"/>
    </row>
    <row r="270" spans="3:3" x14ac:dyDescent="0.25">
      <c r="C270" s="47"/>
    </row>
    <row r="271" spans="3:3" x14ac:dyDescent="0.25">
      <c r="C271" s="47"/>
    </row>
    <row r="272" spans="3:3" x14ac:dyDescent="0.25">
      <c r="C272" s="47"/>
    </row>
    <row r="273" spans="3:3" x14ac:dyDescent="0.25">
      <c r="C273" s="47"/>
    </row>
    <row r="274" spans="3:3" x14ac:dyDescent="0.25">
      <c r="C274" s="47"/>
    </row>
    <row r="275" spans="3:3" x14ac:dyDescent="0.25">
      <c r="C275" s="47"/>
    </row>
    <row r="276" spans="3:3" x14ac:dyDescent="0.25">
      <c r="C276" s="47"/>
    </row>
    <row r="277" spans="3:3" x14ac:dyDescent="0.25">
      <c r="C277" s="47"/>
    </row>
    <row r="278" spans="3:3" x14ac:dyDescent="0.25">
      <c r="C278" s="47"/>
    </row>
    <row r="279" spans="3:3" x14ac:dyDescent="0.25">
      <c r="C279" s="47"/>
    </row>
    <row r="280" spans="3:3" x14ac:dyDescent="0.25">
      <c r="C280" s="47"/>
    </row>
    <row r="281" spans="3:3" x14ac:dyDescent="0.25">
      <c r="C281" s="47"/>
    </row>
    <row r="282" spans="3:3" x14ac:dyDescent="0.25">
      <c r="C282" s="47"/>
    </row>
    <row r="283" spans="3:3" x14ac:dyDescent="0.25">
      <c r="C283" s="47"/>
    </row>
    <row r="284" spans="3:3" x14ac:dyDescent="0.25">
      <c r="C284" s="47"/>
    </row>
    <row r="285" spans="3:3" x14ac:dyDescent="0.25">
      <c r="C285" s="47"/>
    </row>
    <row r="286" spans="3:3" x14ac:dyDescent="0.25">
      <c r="C286" s="47"/>
    </row>
    <row r="287" spans="3:3" x14ac:dyDescent="0.25">
      <c r="C287" s="47"/>
    </row>
    <row r="288" spans="3:3" x14ac:dyDescent="0.25">
      <c r="C288" s="47"/>
    </row>
    <row r="289" spans="3:3" x14ac:dyDescent="0.25">
      <c r="C289" s="47"/>
    </row>
    <row r="290" spans="3:3" x14ac:dyDescent="0.25">
      <c r="C290" s="47"/>
    </row>
    <row r="291" spans="3:3" x14ac:dyDescent="0.25">
      <c r="C291" s="47"/>
    </row>
    <row r="292" spans="3:3" x14ac:dyDescent="0.25">
      <c r="C292" s="47"/>
    </row>
    <row r="293" spans="3:3" x14ac:dyDescent="0.25">
      <c r="C293" s="47"/>
    </row>
    <row r="294" spans="3:3" x14ac:dyDescent="0.25">
      <c r="C294" s="47"/>
    </row>
    <row r="295" spans="3:3" x14ac:dyDescent="0.25">
      <c r="C295" s="47"/>
    </row>
    <row r="296" spans="3:3" x14ac:dyDescent="0.25">
      <c r="C296" s="47"/>
    </row>
    <row r="297" spans="3:3" x14ac:dyDescent="0.25">
      <c r="C297" s="47"/>
    </row>
    <row r="298" spans="3:3" x14ac:dyDescent="0.25">
      <c r="C298" s="47"/>
    </row>
    <row r="299" spans="3:3" x14ac:dyDescent="0.25">
      <c r="C299" s="47"/>
    </row>
    <row r="300" spans="3:3" x14ac:dyDescent="0.25">
      <c r="C300" s="47"/>
    </row>
    <row r="301" spans="3:3" x14ac:dyDescent="0.25">
      <c r="C301" s="47"/>
    </row>
    <row r="302" spans="3:3" x14ac:dyDescent="0.25">
      <c r="C302" s="47"/>
    </row>
    <row r="303" spans="3:3" x14ac:dyDescent="0.25">
      <c r="C303" s="47"/>
    </row>
    <row r="304" spans="3:3" x14ac:dyDescent="0.25">
      <c r="C304" s="47"/>
    </row>
    <row r="305" spans="3:3" x14ac:dyDescent="0.25">
      <c r="C305" s="47"/>
    </row>
    <row r="306" spans="3:3" x14ac:dyDescent="0.25">
      <c r="C306" s="47"/>
    </row>
    <row r="307" spans="3:3" x14ac:dyDescent="0.25">
      <c r="C307" s="47"/>
    </row>
    <row r="308" spans="3:3" x14ac:dyDescent="0.25">
      <c r="C308" s="47"/>
    </row>
    <row r="309" spans="3:3" x14ac:dyDescent="0.25">
      <c r="C309" s="47"/>
    </row>
    <row r="310" spans="3:3" x14ac:dyDescent="0.25">
      <c r="C310" s="47"/>
    </row>
    <row r="311" spans="3:3" x14ac:dyDescent="0.25">
      <c r="C311" s="47"/>
    </row>
    <row r="312" spans="3:3" x14ac:dyDescent="0.25">
      <c r="C312" s="47"/>
    </row>
    <row r="313" spans="3:3" x14ac:dyDescent="0.25">
      <c r="C313" s="47"/>
    </row>
    <row r="314" spans="3:3" x14ac:dyDescent="0.25">
      <c r="C314" s="47"/>
    </row>
    <row r="315" spans="3:3" x14ac:dyDescent="0.25">
      <c r="C315" s="47"/>
    </row>
    <row r="316" spans="3:3" x14ac:dyDescent="0.25">
      <c r="C316" s="47"/>
    </row>
    <row r="317" spans="3:3" x14ac:dyDescent="0.25">
      <c r="C317" s="47"/>
    </row>
    <row r="318" spans="3:3" x14ac:dyDescent="0.25">
      <c r="C318" s="47"/>
    </row>
    <row r="319" spans="3:3" x14ac:dyDescent="0.25">
      <c r="C319" s="47"/>
    </row>
    <row r="320" spans="3:3" x14ac:dyDescent="0.25">
      <c r="C320" s="47"/>
    </row>
    <row r="321" spans="3:3" x14ac:dyDescent="0.25">
      <c r="C321" s="47"/>
    </row>
    <row r="322" spans="3:3" x14ac:dyDescent="0.25">
      <c r="C322" s="47"/>
    </row>
    <row r="323" spans="3:3" x14ac:dyDescent="0.25">
      <c r="C323" s="47"/>
    </row>
    <row r="324" spans="3:3" x14ac:dyDescent="0.25">
      <c r="C324" s="47"/>
    </row>
    <row r="325" spans="3:3" x14ac:dyDescent="0.25">
      <c r="C325" s="47"/>
    </row>
    <row r="326" spans="3:3" x14ac:dyDescent="0.25">
      <c r="C326" s="47"/>
    </row>
    <row r="327" spans="3:3" x14ac:dyDescent="0.25">
      <c r="C327" s="47"/>
    </row>
    <row r="328" spans="3:3" x14ac:dyDescent="0.25">
      <c r="C328" s="47"/>
    </row>
    <row r="329" spans="3:3" x14ac:dyDescent="0.25">
      <c r="C329" s="47"/>
    </row>
    <row r="330" spans="3:3" x14ac:dyDescent="0.25">
      <c r="C330" s="47"/>
    </row>
    <row r="331" spans="3:3" x14ac:dyDescent="0.25">
      <c r="C331" s="47"/>
    </row>
    <row r="332" spans="3:3" x14ac:dyDescent="0.25">
      <c r="C332" s="47"/>
    </row>
    <row r="333" spans="3:3" x14ac:dyDescent="0.25">
      <c r="C333" s="47"/>
    </row>
    <row r="334" spans="3:3" x14ac:dyDescent="0.25">
      <c r="C334" s="47"/>
    </row>
    <row r="335" spans="3:3" x14ac:dyDescent="0.25">
      <c r="C335" s="47"/>
    </row>
    <row r="336" spans="3:3" x14ac:dyDescent="0.25">
      <c r="C336" s="47"/>
    </row>
    <row r="337" spans="3:7" x14ac:dyDescent="0.25">
      <c r="C337" s="47"/>
    </row>
    <row r="338" spans="3:7" x14ac:dyDescent="0.25">
      <c r="C338" s="47"/>
    </row>
    <row r="339" spans="3:7" x14ac:dyDescent="0.25">
      <c r="C339" s="47"/>
    </row>
    <row r="340" spans="3:7" x14ac:dyDescent="0.25">
      <c r="C340" s="47"/>
    </row>
    <row r="341" spans="3:7" x14ac:dyDescent="0.25">
      <c r="C341" s="47"/>
    </row>
    <row r="342" spans="3:7" x14ac:dyDescent="0.25">
      <c r="C342" s="47"/>
    </row>
    <row r="343" spans="3:7" x14ac:dyDescent="0.25">
      <c r="C343" s="47"/>
    </row>
    <row r="344" spans="3:7" x14ac:dyDescent="0.25">
      <c r="C344" s="47"/>
    </row>
    <row r="345" spans="3:7" x14ac:dyDescent="0.25">
      <c r="C345" s="47"/>
    </row>
    <row r="346" spans="3:7" x14ac:dyDescent="0.25">
      <c r="C346" s="47"/>
    </row>
    <row r="347" spans="3:7" x14ac:dyDescent="0.25">
      <c r="C347" s="47"/>
    </row>
    <row r="348" spans="3:7" x14ac:dyDescent="0.25">
      <c r="C348" s="47"/>
    </row>
    <row r="349" spans="3:7" x14ac:dyDescent="0.25">
      <c r="C349" s="47"/>
    </row>
    <row r="350" spans="3:7" x14ac:dyDescent="0.25">
      <c r="C350" s="47"/>
    </row>
    <row r="351" spans="3:7" x14ac:dyDescent="0.25">
      <c r="C351" s="48"/>
      <c r="F351" s="49"/>
      <c r="G351" s="49">
        <v>44196</v>
      </c>
    </row>
    <row r="352" spans="3:7" x14ac:dyDescent="0.25">
      <c r="C352" s="48"/>
    </row>
    <row r="353" spans="3:3" x14ac:dyDescent="0.25">
      <c r="C353" s="48"/>
    </row>
    <row r="354" spans="3:3" x14ac:dyDescent="0.25">
      <c r="C354" s="48"/>
    </row>
    <row r="355" spans="3:3" x14ac:dyDescent="0.25">
      <c r="C355" s="48"/>
    </row>
    <row r="356" spans="3:3" x14ac:dyDescent="0.25">
      <c r="C356" s="48"/>
    </row>
    <row r="357" spans="3:3" x14ac:dyDescent="0.25">
      <c r="C357" s="48"/>
    </row>
    <row r="358" spans="3:3" x14ac:dyDescent="0.25">
      <c r="C358" s="48"/>
    </row>
    <row r="359" spans="3:3" x14ac:dyDescent="0.25">
      <c r="C359" s="48"/>
    </row>
    <row r="360" spans="3:3" x14ac:dyDescent="0.25">
      <c r="C360" s="48"/>
    </row>
    <row r="361" spans="3:3" x14ac:dyDescent="0.25">
      <c r="C361" s="48"/>
    </row>
    <row r="362" spans="3:3" x14ac:dyDescent="0.25">
      <c r="C362" s="48"/>
    </row>
    <row r="363" spans="3:3" x14ac:dyDescent="0.25">
      <c r="C363" s="48"/>
    </row>
    <row r="364" spans="3:3" x14ac:dyDescent="0.25">
      <c r="C364" s="48"/>
    </row>
    <row r="365" spans="3:3" x14ac:dyDescent="0.25">
      <c r="C365" s="47"/>
    </row>
    <row r="366" spans="3:3" x14ac:dyDescent="0.25">
      <c r="C366" s="47"/>
    </row>
    <row r="367" spans="3:3" x14ac:dyDescent="0.25">
      <c r="C367" s="47"/>
    </row>
  </sheetData>
  <sheetProtection sheet="1" objects="1" scenarios="1" selectLockedCells="1" selectUnlockedCells="1"/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rozvrh</vt:lpstr>
      <vt:lpstr>svátky</vt:lpstr>
      <vt:lpstr>rok</vt:lpstr>
      <vt:lpstr>svátky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Polívková Alena</dc:creator>
  <cp:lastModifiedBy>Kamil Cyprián Suchánek</cp:lastModifiedBy>
  <cp:lastPrinted>2017-02-24T13:54:07Z</cp:lastPrinted>
  <dcterms:created xsi:type="dcterms:W3CDTF">2016-01-26T11:34:49Z</dcterms:created>
  <dcterms:modified xsi:type="dcterms:W3CDTF">2020-04-07T07:34:42Z</dcterms:modified>
</cp:coreProperties>
</file>