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ernohousova\Documents\Documents\Documents\IRP\"/>
    </mc:Choice>
  </mc:AlternateContent>
  <bookViews>
    <workbookView xWindow="480" yWindow="75" windowWidth="20370" windowHeight="11760"/>
  </bookViews>
  <sheets>
    <sheet name="List1" sheetId="1" r:id="rId1"/>
  </sheets>
  <definedNames>
    <definedName name="_xlnm._FilterDatabase" localSheetId="0" hidden="1">List1!$A$2:$Q$23</definedName>
    <definedName name="_xlnm.Print_Area" localSheetId="0">List1!$A$1:$N$38</definedName>
  </definedNames>
  <calcPr calcId="162913"/>
</workbook>
</file>

<file path=xl/calcChain.xml><?xml version="1.0" encoding="utf-8"?>
<calcChain xmlns="http://schemas.openxmlformats.org/spreadsheetml/2006/main">
  <c r="L31" i="1" l="1"/>
  <c r="K31" i="1"/>
  <c r="J31" i="1"/>
  <c r="I31" i="1"/>
  <c r="F31" i="1"/>
  <c r="E31" i="1"/>
  <c r="D31" i="1"/>
  <c r="C31" i="1"/>
  <c r="J14" i="1"/>
  <c r="G39" i="1"/>
  <c r="G38" i="1"/>
  <c r="G37" i="1"/>
  <c r="G36" i="1"/>
  <c r="P18" i="1"/>
  <c r="P17" i="1"/>
  <c r="P16" i="1"/>
  <c r="P15" i="1"/>
  <c r="G11" i="1" l="1"/>
  <c r="H31" i="1"/>
  <c r="J6" i="1"/>
  <c r="J7" i="1"/>
  <c r="J9" i="1"/>
  <c r="J10" i="1"/>
  <c r="J15" i="1"/>
  <c r="J18" i="1"/>
  <c r="J19" i="1"/>
  <c r="J21" i="1"/>
  <c r="J3" i="1" l="1"/>
  <c r="G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3" i="1"/>
  <c r="H23" i="1" l="1"/>
  <c r="G23" i="1" l="1"/>
  <c r="J23" i="1"/>
</calcChain>
</file>

<file path=xl/sharedStrings.xml><?xml version="1.0" encoding="utf-8"?>
<sst xmlns="http://schemas.openxmlformats.org/spreadsheetml/2006/main" count="126" uniqueCount="81">
  <si>
    <t>číslo</t>
  </si>
  <si>
    <t>jméno</t>
  </si>
  <si>
    <t>druh mobility</t>
  </si>
  <si>
    <t>místo pobytu</t>
  </si>
  <si>
    <t>od</t>
  </si>
  <si>
    <t>do</t>
  </si>
  <si>
    <t>délka pobytu (dny)</t>
  </si>
  <si>
    <t>denní sazba</t>
  </si>
  <si>
    <t>výše příspěvku</t>
  </si>
  <si>
    <t>Brazílie</t>
  </si>
  <si>
    <t>Německo</t>
  </si>
  <si>
    <t>Klinická stáž</t>
  </si>
  <si>
    <t>Vědecká stáž</t>
  </si>
  <si>
    <t>uznatelné dny</t>
  </si>
  <si>
    <t>průměrná částka/den celkem</t>
  </si>
  <si>
    <t>uznatelné dny Mgr</t>
  </si>
  <si>
    <t>peníze pro Mgr</t>
  </si>
  <si>
    <t>průměrná částka/den celkem Mgr</t>
  </si>
  <si>
    <t>Celkem</t>
  </si>
  <si>
    <t>Magisterské studium</t>
  </si>
  <si>
    <t>Doktorské studium</t>
  </si>
  <si>
    <t>Akademici</t>
  </si>
  <si>
    <t>Celková suma</t>
  </si>
  <si>
    <t>IFMSA stáže v Kč</t>
  </si>
  <si>
    <t>IFMSA stáže v %</t>
  </si>
  <si>
    <t>Klinické stáže v Kč</t>
  </si>
  <si>
    <t>Klinické stáže v %</t>
  </si>
  <si>
    <t>Studijní stáže v Kč</t>
  </si>
  <si>
    <t>Studijní stáže v %</t>
  </si>
  <si>
    <t>Vědecká stáž/v laboratoři v Kč</t>
  </si>
  <si>
    <t>Vědecká stáž/v laboratoři v %</t>
  </si>
  <si>
    <t>splnění podmínky min. 30 dnů podle Pravidel hospodaření VVŠ</t>
  </si>
  <si>
    <t>ano</t>
  </si>
  <si>
    <t>ne</t>
  </si>
  <si>
    <t>Pregraduální studenti</t>
  </si>
  <si>
    <t>Postgraduální studenti</t>
  </si>
  <si>
    <t>Cíl celkem</t>
  </si>
  <si>
    <t>Bílek Martin</t>
  </si>
  <si>
    <t>Velká Británie</t>
  </si>
  <si>
    <t>Chorvatsko</t>
  </si>
  <si>
    <t>Rakousko</t>
  </si>
  <si>
    <t>Portugalsko</t>
  </si>
  <si>
    <t>IRP 2019 - pobyty 1. 1. 2019 - 31. 7. 2019</t>
  </si>
  <si>
    <t>Indikátory pro IRP 2019-2020</t>
  </si>
  <si>
    <t>THP pracovníci</t>
  </si>
  <si>
    <t>Benešová Kateřina</t>
  </si>
  <si>
    <t>IFMSA</t>
  </si>
  <si>
    <t>Ghana</t>
  </si>
  <si>
    <t>Indie</t>
  </si>
  <si>
    <t>Biliková Dagmar</t>
  </si>
  <si>
    <t>Srbsko</t>
  </si>
  <si>
    <t>Braga Maria Moreira</t>
  </si>
  <si>
    <t xml:space="preserve">Gruzie </t>
  </si>
  <si>
    <t>Correia Adriana</t>
  </si>
  <si>
    <t>Maroko</t>
  </si>
  <si>
    <t>Staff training</t>
  </si>
  <si>
    <t>Fízeľová Karin</t>
  </si>
  <si>
    <t>Slovinsko</t>
  </si>
  <si>
    <t>Friedl Dušan</t>
  </si>
  <si>
    <t>Houdek Ondřej</t>
  </si>
  <si>
    <t>Hrubá Karolína</t>
  </si>
  <si>
    <t>Langová Jana</t>
  </si>
  <si>
    <t>Ekvádor</t>
  </si>
  <si>
    <t>Klečková Marie</t>
  </si>
  <si>
    <t>Nádhera Jiří</t>
  </si>
  <si>
    <t>Pereira Tiago</t>
  </si>
  <si>
    <t>Indonésie</t>
  </si>
  <si>
    <t>Polívková Alena</t>
  </si>
  <si>
    <t>Richtr David</t>
  </si>
  <si>
    <t>Sedláčková Hana</t>
  </si>
  <si>
    <t>Sobíšková Renata</t>
  </si>
  <si>
    <t>Trnková Denisa</t>
  </si>
  <si>
    <t>Venda Joao</t>
  </si>
  <si>
    <t>Vintrych Pavel</t>
  </si>
  <si>
    <t>Lotyšsko</t>
  </si>
  <si>
    <t>k 31. 7. 2019</t>
  </si>
  <si>
    <t>zbývá ke splnění</t>
  </si>
  <si>
    <t>dle nákladů vyčíslených EO</t>
  </si>
  <si>
    <t>Školení THP v Kč</t>
  </si>
  <si>
    <t>Školení THP v %</t>
  </si>
  <si>
    <t>finančně náročnější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</si>
</sst>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2" xfId="0" applyBorder="1"/>
    <xf numFmtId="0" fontId="0" fillId="0" borderId="0" xfId="0" applyBorder="1"/>
    <xf numFmtId="164" fontId="0" fillId="2" borderId="1" xfId="0" applyNumberFormat="1" applyFill="1" applyBorder="1"/>
    <xf numFmtId="164" fontId="0" fillId="0" borderId="0" xfId="0" applyNumberFormat="1"/>
    <xf numFmtId="0" fontId="0" fillId="0" borderId="3" xfId="0" applyBorder="1"/>
    <xf numFmtId="164" fontId="2" fillId="0" borderId="2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0" xfId="0" applyFill="1" applyBorder="1"/>
    <xf numFmtId="0" fontId="0" fillId="2" borderId="0" xfId="0" applyFill="1" applyBorder="1"/>
    <xf numFmtId="0" fontId="0" fillId="4" borderId="0" xfId="0" applyFill="1" applyBorder="1"/>
    <xf numFmtId="0" fontId="3" fillId="0" borderId="0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2" fillId="0" borderId="0" xfId="0" applyFont="1" applyBorder="1"/>
    <xf numFmtId="0" fontId="5" fillId="0" borderId="1" xfId="0" applyFont="1" applyBorder="1"/>
    <xf numFmtId="0" fontId="0" fillId="0" borderId="1" xfId="0" applyFont="1" applyBorder="1"/>
    <xf numFmtId="0" fontId="6" fillId="2" borderId="1" xfId="0" applyFont="1" applyFill="1" applyBorder="1"/>
    <xf numFmtId="14" fontId="6" fillId="2" borderId="1" xfId="0" applyNumberFormat="1" applyFont="1" applyFill="1" applyBorder="1"/>
    <xf numFmtId="164" fontId="6" fillId="2" borderId="1" xfId="1" applyNumberFormat="1" applyFont="1" applyFill="1" applyBorder="1"/>
    <xf numFmtId="164" fontId="6" fillId="2" borderId="1" xfId="0" applyNumberFormat="1" applyFont="1" applyFill="1" applyBorder="1"/>
    <xf numFmtId="164" fontId="0" fillId="3" borderId="1" xfId="0" applyNumberFormat="1" applyFill="1" applyBorder="1"/>
    <xf numFmtId="0" fontId="6" fillId="3" borderId="1" xfId="0" applyFont="1" applyFill="1" applyBorder="1"/>
    <xf numFmtId="14" fontId="6" fillId="3" borderId="1" xfId="0" applyNumberFormat="1" applyFont="1" applyFill="1" applyBorder="1"/>
    <xf numFmtId="164" fontId="6" fillId="3" borderId="1" xfId="1" applyNumberFormat="1" applyFont="1" applyFill="1" applyBorder="1"/>
    <xf numFmtId="164" fontId="6" fillId="3" borderId="1" xfId="0" applyNumberFormat="1" applyFont="1" applyFill="1" applyBorder="1"/>
    <xf numFmtId="0" fontId="0" fillId="5" borderId="0" xfId="0" applyFill="1" applyBorder="1"/>
    <xf numFmtId="0" fontId="6" fillId="5" borderId="1" xfId="0" applyFont="1" applyFill="1" applyBorder="1"/>
    <xf numFmtId="14" fontId="6" fillId="5" borderId="1" xfId="0" applyNumberFormat="1" applyFont="1" applyFill="1" applyBorder="1"/>
    <xf numFmtId="164" fontId="6" fillId="5" borderId="1" xfId="1" applyNumberFormat="1" applyFont="1" applyFill="1" applyBorder="1"/>
    <xf numFmtId="164" fontId="0" fillId="5" borderId="1" xfId="0" applyNumberFormat="1" applyFill="1" applyBorder="1"/>
    <xf numFmtId="164" fontId="6" fillId="5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5"/>
  <sheetViews>
    <sheetView tabSelected="1" zoomScale="90" zoomScaleNormal="90" zoomScaleSheetLayoutView="100" workbookViewId="0">
      <selection activeCell="N23" sqref="N23"/>
    </sheetView>
  </sheetViews>
  <sheetFormatPr defaultRowHeight="15" x14ac:dyDescent="0.25"/>
  <cols>
    <col min="1" max="1" width="6" customWidth="1"/>
    <col min="2" max="2" width="26.85546875" customWidth="1"/>
    <col min="3" max="3" width="21.140625" bestFit="1" customWidth="1"/>
    <col min="4" max="4" width="17.28515625" customWidth="1"/>
    <col min="5" max="5" width="14.7109375" bestFit="1" customWidth="1"/>
    <col min="6" max="6" width="10.7109375" customWidth="1"/>
    <col min="7" max="7" width="14.28515625" bestFit="1" customWidth="1"/>
    <col min="8" max="8" width="9.5703125" customWidth="1"/>
    <col min="9" max="9" width="15.5703125" customWidth="1"/>
    <col min="10" max="10" width="14.7109375" bestFit="1" customWidth="1"/>
    <col min="11" max="11" width="14.140625" customWidth="1"/>
    <col min="13" max="13" width="14.85546875" bestFit="1" customWidth="1"/>
    <col min="16" max="16" width="15.7109375" customWidth="1"/>
  </cols>
  <sheetData>
    <row r="1" spans="1:17" ht="23.25" x14ac:dyDescent="0.35">
      <c r="A1" s="41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12"/>
    </row>
    <row r="2" spans="1:17" ht="51" customHeight="1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13</v>
      </c>
      <c r="I2" s="7" t="s">
        <v>7</v>
      </c>
      <c r="J2" s="7" t="s">
        <v>8</v>
      </c>
      <c r="K2" s="18" t="s">
        <v>31</v>
      </c>
    </row>
    <row r="3" spans="1:17" x14ac:dyDescent="0.25">
      <c r="A3" s="30">
        <v>1</v>
      </c>
      <c r="B3" s="30" t="s">
        <v>45</v>
      </c>
      <c r="C3" s="30" t="s">
        <v>46</v>
      </c>
      <c r="D3" s="30" t="s">
        <v>47</v>
      </c>
      <c r="E3" s="31">
        <v>43617</v>
      </c>
      <c r="F3" s="31">
        <v>43646</v>
      </c>
      <c r="G3" s="30">
        <f>(F3-E3)+1</f>
        <v>30</v>
      </c>
      <c r="H3" s="30">
        <v>30</v>
      </c>
      <c r="I3" s="32">
        <v>420</v>
      </c>
      <c r="J3" s="33">
        <f>I3*H3</f>
        <v>12600</v>
      </c>
      <c r="K3" s="33" t="s">
        <v>32</v>
      </c>
      <c r="L3" t="s">
        <v>80</v>
      </c>
    </row>
    <row r="4" spans="1:17" x14ac:dyDescent="0.25">
      <c r="A4" s="30">
        <v>2</v>
      </c>
      <c r="B4" s="30" t="s">
        <v>37</v>
      </c>
      <c r="C4" s="30" t="s">
        <v>46</v>
      </c>
      <c r="D4" s="30" t="s">
        <v>48</v>
      </c>
      <c r="E4" s="31">
        <v>43646</v>
      </c>
      <c r="F4" s="31">
        <v>43673</v>
      </c>
      <c r="G4" s="30">
        <f t="shared" ref="G4:G22" si="0">(F4-E4)+1</f>
        <v>28</v>
      </c>
      <c r="H4" s="30">
        <v>28</v>
      </c>
      <c r="I4" s="32">
        <v>380</v>
      </c>
      <c r="J4" s="33">
        <v>10620</v>
      </c>
      <c r="K4" s="33" t="s">
        <v>33</v>
      </c>
      <c r="L4" t="s">
        <v>80</v>
      </c>
    </row>
    <row r="5" spans="1:17" x14ac:dyDescent="0.25">
      <c r="A5" s="30">
        <v>3</v>
      </c>
      <c r="B5" s="30" t="s">
        <v>49</v>
      </c>
      <c r="C5" s="30" t="s">
        <v>46</v>
      </c>
      <c r="D5" s="30" t="s">
        <v>50</v>
      </c>
      <c r="E5" s="31">
        <v>43647</v>
      </c>
      <c r="F5" s="31">
        <v>43677</v>
      </c>
      <c r="G5" s="30">
        <f t="shared" si="0"/>
        <v>31</v>
      </c>
      <c r="H5" s="30">
        <v>31</v>
      </c>
      <c r="I5" s="32">
        <v>390</v>
      </c>
      <c r="J5" s="33">
        <v>12000</v>
      </c>
      <c r="K5" s="33" t="s">
        <v>32</v>
      </c>
    </row>
    <row r="6" spans="1:17" x14ac:dyDescent="0.25">
      <c r="A6" s="30">
        <v>4</v>
      </c>
      <c r="B6" s="30" t="s">
        <v>51</v>
      </c>
      <c r="C6" s="30" t="s">
        <v>46</v>
      </c>
      <c r="D6" s="30" t="s">
        <v>52</v>
      </c>
      <c r="E6" s="31">
        <v>43647</v>
      </c>
      <c r="F6" s="31">
        <v>43676</v>
      </c>
      <c r="G6" s="30">
        <f t="shared" si="0"/>
        <v>30</v>
      </c>
      <c r="H6" s="30">
        <v>30</v>
      </c>
      <c r="I6" s="32">
        <v>390</v>
      </c>
      <c r="J6" s="33">
        <f t="shared" ref="J6:J21" si="1">I6*H6</f>
        <v>11700</v>
      </c>
      <c r="K6" s="33" t="s">
        <v>32</v>
      </c>
    </row>
    <row r="7" spans="1:17" x14ac:dyDescent="0.25">
      <c r="A7" s="30">
        <v>5</v>
      </c>
      <c r="B7" s="30" t="s">
        <v>53</v>
      </c>
      <c r="C7" s="30" t="s">
        <v>46</v>
      </c>
      <c r="D7" s="30" t="s">
        <v>54</v>
      </c>
      <c r="E7" s="31">
        <v>43645</v>
      </c>
      <c r="F7" s="31">
        <v>43676</v>
      </c>
      <c r="G7" s="30">
        <f t="shared" si="0"/>
        <v>32</v>
      </c>
      <c r="H7" s="30">
        <v>32</v>
      </c>
      <c r="I7" s="32">
        <v>420</v>
      </c>
      <c r="J7" s="33">
        <f t="shared" si="1"/>
        <v>13440</v>
      </c>
      <c r="K7" s="33" t="s">
        <v>32</v>
      </c>
      <c r="L7" t="s">
        <v>80</v>
      </c>
    </row>
    <row r="8" spans="1:17" x14ac:dyDescent="0.25">
      <c r="A8" s="30">
        <v>6</v>
      </c>
      <c r="B8" s="30" t="s">
        <v>56</v>
      </c>
      <c r="C8" s="30" t="s">
        <v>46</v>
      </c>
      <c r="D8" s="30" t="s">
        <v>57</v>
      </c>
      <c r="E8" s="31">
        <v>43647</v>
      </c>
      <c r="F8" s="31">
        <v>43677</v>
      </c>
      <c r="G8" s="30">
        <f t="shared" si="0"/>
        <v>31</v>
      </c>
      <c r="H8" s="30">
        <v>31</v>
      </c>
      <c r="I8" s="33">
        <v>390</v>
      </c>
      <c r="J8" s="29">
        <v>12000</v>
      </c>
      <c r="K8" s="33" t="s">
        <v>32</v>
      </c>
    </row>
    <row r="9" spans="1:17" x14ac:dyDescent="0.25">
      <c r="A9" s="30">
        <v>7</v>
      </c>
      <c r="B9" s="30" t="s">
        <v>58</v>
      </c>
      <c r="C9" s="30" t="s">
        <v>46</v>
      </c>
      <c r="D9" s="30" t="s">
        <v>41</v>
      </c>
      <c r="E9" s="31">
        <v>43666</v>
      </c>
      <c r="F9" s="31">
        <v>43697</v>
      </c>
      <c r="G9" s="30">
        <f t="shared" si="0"/>
        <v>32</v>
      </c>
      <c r="H9" s="30">
        <v>32</v>
      </c>
      <c r="I9" s="32">
        <v>390</v>
      </c>
      <c r="J9" s="29">
        <f t="shared" si="1"/>
        <v>12480</v>
      </c>
      <c r="K9" s="33" t="s">
        <v>32</v>
      </c>
    </row>
    <row r="10" spans="1:17" x14ac:dyDescent="0.25">
      <c r="A10" s="30">
        <v>8</v>
      </c>
      <c r="B10" s="30" t="s">
        <v>59</v>
      </c>
      <c r="C10" s="30" t="s">
        <v>11</v>
      </c>
      <c r="D10" s="30" t="s">
        <v>10</v>
      </c>
      <c r="E10" s="31">
        <v>43597</v>
      </c>
      <c r="F10" s="31">
        <v>43628</v>
      </c>
      <c r="G10" s="30">
        <f t="shared" si="0"/>
        <v>32</v>
      </c>
      <c r="H10" s="30">
        <v>32</v>
      </c>
      <c r="I10" s="32">
        <v>390</v>
      </c>
      <c r="J10" s="29">
        <f t="shared" si="1"/>
        <v>12480</v>
      </c>
      <c r="K10" s="33" t="s">
        <v>32</v>
      </c>
    </row>
    <row r="11" spans="1:17" x14ac:dyDescent="0.25">
      <c r="A11" s="30">
        <v>9</v>
      </c>
      <c r="B11" s="30" t="s">
        <v>60</v>
      </c>
      <c r="C11" s="30" t="s">
        <v>11</v>
      </c>
      <c r="D11" s="40" t="s">
        <v>10</v>
      </c>
      <c r="E11" s="31">
        <v>43647</v>
      </c>
      <c r="F11" s="31">
        <v>43677</v>
      </c>
      <c r="G11" s="30">
        <f t="shared" si="0"/>
        <v>31</v>
      </c>
      <c r="H11" s="30">
        <v>31</v>
      </c>
      <c r="I11" s="32">
        <v>390</v>
      </c>
      <c r="J11" s="29">
        <v>12000</v>
      </c>
      <c r="K11" s="33" t="s">
        <v>32</v>
      </c>
    </row>
    <row r="12" spans="1:17" x14ac:dyDescent="0.25">
      <c r="A12" s="35">
        <v>10</v>
      </c>
      <c r="B12" s="35" t="s">
        <v>63</v>
      </c>
      <c r="C12" s="35" t="s">
        <v>55</v>
      </c>
      <c r="D12" s="35" t="s">
        <v>38</v>
      </c>
      <c r="E12" s="36">
        <v>43626</v>
      </c>
      <c r="F12" s="36">
        <v>43630</v>
      </c>
      <c r="G12" s="35">
        <f t="shared" si="0"/>
        <v>5</v>
      </c>
      <c r="H12" s="35">
        <v>5</v>
      </c>
      <c r="I12" s="37"/>
      <c r="J12" s="38">
        <v>2000</v>
      </c>
      <c r="K12" s="39"/>
      <c r="L12" t="s">
        <v>77</v>
      </c>
    </row>
    <row r="13" spans="1:17" x14ac:dyDescent="0.25">
      <c r="A13" s="30">
        <v>11</v>
      </c>
      <c r="B13" s="30" t="s">
        <v>61</v>
      </c>
      <c r="C13" s="30" t="s">
        <v>46</v>
      </c>
      <c r="D13" s="30" t="s">
        <v>62</v>
      </c>
      <c r="E13" s="31">
        <v>43647</v>
      </c>
      <c r="F13" s="31">
        <v>43677</v>
      </c>
      <c r="G13" s="30">
        <f t="shared" si="0"/>
        <v>31</v>
      </c>
      <c r="H13" s="30">
        <v>31</v>
      </c>
      <c r="I13" s="33">
        <v>420</v>
      </c>
      <c r="J13" s="29">
        <v>13000</v>
      </c>
      <c r="K13" s="33" t="s">
        <v>32</v>
      </c>
      <c r="L13" t="s">
        <v>80</v>
      </c>
    </row>
    <row r="14" spans="1:17" x14ac:dyDescent="0.25">
      <c r="A14" s="30">
        <v>12</v>
      </c>
      <c r="B14" s="30" t="s">
        <v>64</v>
      </c>
      <c r="C14" s="30" t="s">
        <v>11</v>
      </c>
      <c r="D14" s="30" t="s">
        <v>10</v>
      </c>
      <c r="E14" s="31">
        <v>43660</v>
      </c>
      <c r="F14" s="31">
        <v>43687</v>
      </c>
      <c r="G14" s="30">
        <f t="shared" si="0"/>
        <v>28</v>
      </c>
      <c r="H14" s="30">
        <v>28</v>
      </c>
      <c r="I14" s="33">
        <v>360</v>
      </c>
      <c r="J14" s="29">
        <f t="shared" si="1"/>
        <v>10080</v>
      </c>
      <c r="K14" s="33" t="s">
        <v>33</v>
      </c>
    </row>
    <row r="15" spans="1:17" x14ac:dyDescent="0.25">
      <c r="A15" s="30">
        <v>13</v>
      </c>
      <c r="B15" s="30" t="s">
        <v>65</v>
      </c>
      <c r="C15" s="30" t="s">
        <v>46</v>
      </c>
      <c r="D15" s="30" t="s">
        <v>66</v>
      </c>
      <c r="E15" s="31">
        <v>43644</v>
      </c>
      <c r="F15" s="31">
        <v>43678</v>
      </c>
      <c r="G15" s="30">
        <f t="shared" si="0"/>
        <v>35</v>
      </c>
      <c r="H15" s="30">
        <v>35</v>
      </c>
      <c r="I15" s="33">
        <v>420</v>
      </c>
      <c r="J15" s="29">
        <f t="shared" si="1"/>
        <v>14700</v>
      </c>
      <c r="K15" s="33" t="s">
        <v>32</v>
      </c>
      <c r="L15" t="s">
        <v>80</v>
      </c>
      <c r="P15">
        <f>221000/550</f>
        <v>401.81818181818181</v>
      </c>
      <c r="Q15" t="s">
        <v>14</v>
      </c>
    </row>
    <row r="16" spans="1:17" x14ac:dyDescent="0.25">
      <c r="A16" s="35">
        <v>14</v>
      </c>
      <c r="B16" s="35" t="s">
        <v>67</v>
      </c>
      <c r="C16" s="35" t="s">
        <v>55</v>
      </c>
      <c r="D16" s="35" t="s">
        <v>38</v>
      </c>
      <c r="E16" s="36">
        <v>43626</v>
      </c>
      <c r="F16" s="36">
        <v>43630</v>
      </c>
      <c r="G16" s="35">
        <f t="shared" si="0"/>
        <v>5</v>
      </c>
      <c r="H16" s="35">
        <v>5</v>
      </c>
      <c r="I16" s="37"/>
      <c r="J16" s="38">
        <v>2000</v>
      </c>
      <c r="K16" s="39"/>
      <c r="L16" t="s">
        <v>77</v>
      </c>
      <c r="P16">
        <f>560-5-5-21</f>
        <v>529</v>
      </c>
      <c r="Q16" t="s">
        <v>15</v>
      </c>
    </row>
    <row r="17" spans="1:17" x14ac:dyDescent="0.25">
      <c r="A17" s="30">
        <v>15</v>
      </c>
      <c r="B17" s="30" t="s">
        <v>68</v>
      </c>
      <c r="C17" s="30" t="s">
        <v>46</v>
      </c>
      <c r="D17" s="30" t="s">
        <v>9</v>
      </c>
      <c r="E17" s="31">
        <v>43647</v>
      </c>
      <c r="F17" s="31">
        <v>43677</v>
      </c>
      <c r="G17" s="30">
        <f t="shared" si="0"/>
        <v>31</v>
      </c>
      <c r="H17" s="30">
        <v>31</v>
      </c>
      <c r="I17" s="32">
        <v>420</v>
      </c>
      <c r="J17" s="29">
        <v>13000</v>
      </c>
      <c r="K17" s="33" t="s">
        <v>32</v>
      </c>
      <c r="P17" s="4">
        <f>225000-2000-2000-10500</f>
        <v>210500</v>
      </c>
      <c r="Q17" t="s">
        <v>16</v>
      </c>
    </row>
    <row r="18" spans="1:17" x14ac:dyDescent="0.25">
      <c r="A18" s="25">
        <v>16</v>
      </c>
      <c r="B18" s="25" t="s">
        <v>69</v>
      </c>
      <c r="C18" s="25" t="s">
        <v>12</v>
      </c>
      <c r="D18" s="25" t="s">
        <v>40</v>
      </c>
      <c r="E18" s="26">
        <v>43597</v>
      </c>
      <c r="F18" s="26">
        <v>43617</v>
      </c>
      <c r="G18" s="25">
        <f t="shared" si="0"/>
        <v>21</v>
      </c>
      <c r="H18" s="25">
        <v>21</v>
      </c>
      <c r="I18" s="27">
        <v>500</v>
      </c>
      <c r="J18" s="3">
        <f t="shared" si="1"/>
        <v>10500</v>
      </c>
      <c r="K18" s="28" t="s">
        <v>33</v>
      </c>
      <c r="P18" s="4">
        <f>P17/P16</f>
        <v>397.92060491493385</v>
      </c>
      <c r="Q18" t="s">
        <v>17</v>
      </c>
    </row>
    <row r="19" spans="1:17" x14ac:dyDescent="0.25">
      <c r="A19" s="30">
        <v>17</v>
      </c>
      <c r="B19" s="30" t="s">
        <v>70</v>
      </c>
      <c r="C19" s="30" t="s">
        <v>46</v>
      </c>
      <c r="D19" s="30" t="s">
        <v>41</v>
      </c>
      <c r="E19" s="31">
        <v>43645</v>
      </c>
      <c r="F19" s="31">
        <v>43674</v>
      </c>
      <c r="G19" s="30">
        <f t="shared" si="0"/>
        <v>30</v>
      </c>
      <c r="H19" s="30">
        <v>30</v>
      </c>
      <c r="I19" s="32">
        <v>390</v>
      </c>
      <c r="J19" s="29">
        <f t="shared" si="1"/>
        <v>11700</v>
      </c>
      <c r="K19" s="33" t="s">
        <v>32</v>
      </c>
    </row>
    <row r="20" spans="1:17" x14ac:dyDescent="0.25">
      <c r="A20" s="30">
        <v>18</v>
      </c>
      <c r="B20" s="30" t="s">
        <v>71</v>
      </c>
      <c r="C20" s="30" t="s">
        <v>46</v>
      </c>
      <c r="D20" s="30" t="s">
        <v>39</v>
      </c>
      <c r="E20" s="31">
        <v>43647</v>
      </c>
      <c r="F20" s="31">
        <v>43677</v>
      </c>
      <c r="G20" s="30">
        <f t="shared" si="0"/>
        <v>31</v>
      </c>
      <c r="H20" s="30">
        <v>31</v>
      </c>
      <c r="I20" s="32">
        <v>390</v>
      </c>
      <c r="J20" s="29">
        <v>12000</v>
      </c>
      <c r="K20" s="33" t="s">
        <v>32</v>
      </c>
    </row>
    <row r="21" spans="1:17" x14ac:dyDescent="0.25">
      <c r="A21" s="30">
        <v>19</v>
      </c>
      <c r="B21" s="30" t="s">
        <v>72</v>
      </c>
      <c r="C21" s="30" t="s">
        <v>46</v>
      </c>
      <c r="D21" s="30" t="s">
        <v>66</v>
      </c>
      <c r="E21" s="31">
        <v>43644</v>
      </c>
      <c r="F21" s="31">
        <v>43678</v>
      </c>
      <c r="G21" s="30">
        <f t="shared" si="0"/>
        <v>35</v>
      </c>
      <c r="H21" s="30">
        <v>35</v>
      </c>
      <c r="I21" s="32">
        <v>420</v>
      </c>
      <c r="J21" s="29">
        <f t="shared" si="1"/>
        <v>14700</v>
      </c>
      <c r="K21" s="33" t="s">
        <v>32</v>
      </c>
      <c r="L21" t="s">
        <v>80</v>
      </c>
    </row>
    <row r="22" spans="1:17" x14ac:dyDescent="0.25">
      <c r="A22" s="30">
        <v>20</v>
      </c>
      <c r="B22" s="30" t="s">
        <v>73</v>
      </c>
      <c r="C22" s="30" t="s">
        <v>46</v>
      </c>
      <c r="D22" s="30" t="s">
        <v>74</v>
      </c>
      <c r="E22" s="31">
        <v>43646</v>
      </c>
      <c r="F22" s="31">
        <v>43676</v>
      </c>
      <c r="G22" s="30">
        <f t="shared" si="0"/>
        <v>31</v>
      </c>
      <c r="H22" s="30">
        <v>31</v>
      </c>
      <c r="I22" s="32">
        <v>390</v>
      </c>
      <c r="J22" s="29">
        <v>12000</v>
      </c>
      <c r="K22" s="33" t="s">
        <v>32</v>
      </c>
      <c r="P22" s="4"/>
    </row>
    <row r="23" spans="1:17" x14ac:dyDescent="0.25">
      <c r="A23" s="42" t="s">
        <v>18</v>
      </c>
      <c r="B23" s="43"/>
      <c r="C23" s="43"/>
      <c r="D23" s="43"/>
      <c r="E23" s="43"/>
      <c r="F23" s="44"/>
      <c r="G23" s="1">
        <f>SUM(G3:G22)</f>
        <v>560</v>
      </c>
      <c r="H23" s="1">
        <f>SUM(H3:H22)</f>
        <v>560</v>
      </c>
      <c r="I23" s="1"/>
      <c r="J23" s="6">
        <f>SUM(J3:J22)</f>
        <v>225000</v>
      </c>
      <c r="K23" s="13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2"/>
    </row>
    <row r="25" spans="1:17" x14ac:dyDescent="0.25">
      <c r="A25" s="2"/>
      <c r="B25" s="9" t="s">
        <v>19</v>
      </c>
      <c r="C25" s="2"/>
      <c r="D25" s="2"/>
      <c r="E25" s="2"/>
      <c r="F25" s="2"/>
      <c r="G25" s="2"/>
      <c r="H25" s="2"/>
      <c r="I25" s="2"/>
      <c r="J25" s="2"/>
      <c r="K25" s="2"/>
    </row>
    <row r="26" spans="1:17" x14ac:dyDescent="0.25">
      <c r="A26" s="2"/>
      <c r="B26" s="10" t="s">
        <v>20</v>
      </c>
      <c r="C26" s="2"/>
      <c r="D26" s="2"/>
      <c r="E26" s="2"/>
      <c r="F26" s="2"/>
      <c r="G26" s="2"/>
      <c r="H26" s="2"/>
      <c r="I26" s="2"/>
      <c r="J26" s="2"/>
      <c r="K26" s="2"/>
    </row>
    <row r="27" spans="1:17" x14ac:dyDescent="0.25">
      <c r="A27" s="2"/>
      <c r="B27" s="11" t="s">
        <v>21</v>
      </c>
      <c r="C27" s="2"/>
      <c r="D27" s="2"/>
      <c r="E27" s="2"/>
      <c r="F27" s="2"/>
      <c r="G27" s="2"/>
      <c r="H27" s="2"/>
      <c r="I27" s="2"/>
      <c r="J27" s="2"/>
      <c r="K27" s="2"/>
    </row>
    <row r="28" spans="1:17" x14ac:dyDescent="0.25">
      <c r="A28" s="2"/>
      <c r="B28" s="34" t="s">
        <v>44</v>
      </c>
      <c r="C28" s="2"/>
      <c r="D28" s="2"/>
      <c r="E28" s="2"/>
      <c r="F28" s="2"/>
      <c r="G28" s="2"/>
      <c r="H28" s="2"/>
      <c r="I28" s="2"/>
      <c r="J28" s="2"/>
      <c r="K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7" ht="31.5" customHeight="1" x14ac:dyDescent="0.25">
      <c r="A30" s="2"/>
      <c r="B30" s="14" t="s">
        <v>22</v>
      </c>
      <c r="C30" s="14" t="s">
        <v>23</v>
      </c>
      <c r="D30" s="14" t="s">
        <v>24</v>
      </c>
      <c r="E30" s="15" t="s">
        <v>25</v>
      </c>
      <c r="F30" s="15" t="s">
        <v>26</v>
      </c>
      <c r="G30" s="15" t="s">
        <v>27</v>
      </c>
      <c r="H30" s="15" t="s">
        <v>28</v>
      </c>
      <c r="I30" s="15" t="s">
        <v>29</v>
      </c>
      <c r="J30" s="15" t="s">
        <v>30</v>
      </c>
      <c r="K30" s="15" t="s">
        <v>78</v>
      </c>
      <c r="L30" s="15" t="s">
        <v>79</v>
      </c>
    </row>
    <row r="31" spans="1:17" x14ac:dyDescent="0.25">
      <c r="A31" s="2"/>
      <c r="B31" s="16">
        <v>225000</v>
      </c>
      <c r="C31" s="16">
        <f>J3+J4+J5+J6+J7+J8+J9+J13+J15+J17+J19+J20+J21+J22</f>
        <v>175940</v>
      </c>
      <c r="D31" s="17">
        <f>C31/2250</f>
        <v>78.195555555555558</v>
      </c>
      <c r="E31" s="16">
        <f>J10+J11+J14</f>
        <v>34560</v>
      </c>
      <c r="F31" s="17">
        <f>E31/2250</f>
        <v>15.36</v>
      </c>
      <c r="G31" s="16">
        <v>0</v>
      </c>
      <c r="H31" s="17">
        <f>G31/2500</f>
        <v>0</v>
      </c>
      <c r="I31" s="16">
        <f>J18</f>
        <v>10500</v>
      </c>
      <c r="J31" s="17">
        <f>I31/2250</f>
        <v>4.666666666666667</v>
      </c>
      <c r="K31" s="17">
        <f>J12+J16</f>
        <v>4000</v>
      </c>
      <c r="L31" s="17">
        <f>K31/2250</f>
        <v>1.7777777777777777</v>
      </c>
      <c r="M31" s="4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2" t="s">
        <v>43</v>
      </c>
      <c r="C34" s="2"/>
      <c r="D34" s="45"/>
      <c r="E34" s="46"/>
      <c r="F34" s="47"/>
      <c r="G34" s="2"/>
      <c r="H34" s="2"/>
      <c r="I34" s="2"/>
      <c r="J34" s="2"/>
      <c r="K34" s="2"/>
    </row>
    <row r="35" spans="1:11" x14ac:dyDescent="0.25">
      <c r="A35" s="2"/>
      <c r="B35" s="19"/>
      <c r="C35" s="14" t="s">
        <v>36</v>
      </c>
      <c r="D35" s="14" t="s">
        <v>75</v>
      </c>
      <c r="E35" s="21"/>
      <c r="F35" s="21"/>
      <c r="G35" s="2" t="s">
        <v>76</v>
      </c>
      <c r="H35" s="2"/>
      <c r="I35" s="2"/>
      <c r="J35" s="2"/>
      <c r="K35" s="2"/>
    </row>
    <row r="36" spans="1:11" x14ac:dyDescent="0.25">
      <c r="A36" s="2"/>
      <c r="B36" s="19" t="s">
        <v>34</v>
      </c>
      <c r="C36" s="19">
        <v>80</v>
      </c>
      <c r="D36" s="19">
        <v>17</v>
      </c>
      <c r="E36" s="24"/>
      <c r="F36" s="23"/>
      <c r="G36" s="2">
        <f>C36-D36</f>
        <v>63</v>
      </c>
      <c r="H36" s="2"/>
      <c r="I36" s="2"/>
      <c r="J36" s="2"/>
      <c r="K36" s="2"/>
    </row>
    <row r="37" spans="1:11" x14ac:dyDescent="0.25">
      <c r="A37" s="2"/>
      <c r="B37" s="19" t="s">
        <v>35</v>
      </c>
      <c r="C37" s="19">
        <v>6</v>
      </c>
      <c r="D37" s="19">
        <v>1</v>
      </c>
      <c r="E37" s="24"/>
      <c r="F37" s="23"/>
      <c r="G37" s="2">
        <f>C37-D37</f>
        <v>5</v>
      </c>
      <c r="H37" s="2"/>
      <c r="I37" s="2"/>
      <c r="J37" s="2"/>
      <c r="K37" s="2"/>
    </row>
    <row r="38" spans="1:11" x14ac:dyDescent="0.25">
      <c r="A38" s="2"/>
      <c r="B38" s="20" t="s">
        <v>21</v>
      </c>
      <c r="C38" s="19">
        <v>4</v>
      </c>
      <c r="D38" s="20">
        <v>0</v>
      </c>
      <c r="E38" s="24"/>
      <c r="F38" s="23"/>
      <c r="G38" s="2">
        <f>C38-D38</f>
        <v>4</v>
      </c>
      <c r="H38" s="2"/>
      <c r="I38" s="2"/>
      <c r="J38" s="2"/>
      <c r="K38" s="2"/>
    </row>
    <row r="39" spans="1:11" x14ac:dyDescent="0.25">
      <c r="A39" s="2"/>
      <c r="B39" s="20" t="s">
        <v>44</v>
      </c>
      <c r="C39" s="19">
        <v>4</v>
      </c>
      <c r="D39" s="19">
        <v>2</v>
      </c>
      <c r="E39" s="19"/>
      <c r="F39" s="19"/>
      <c r="G39" s="2">
        <f>C39-D39</f>
        <v>2</v>
      </c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</sheetData>
  <autoFilter ref="A2:Q23"/>
  <mergeCells count="3">
    <mergeCell ref="A1:J1"/>
    <mergeCell ref="A23:F23"/>
    <mergeCell ref="D34:F34"/>
  </mergeCells>
  <pageMargins left="0.70866141732283472" right="0.70866141732283472" top="0.78740157480314965" bottom="0.78740157480314965" header="0.31496062992125984" footer="0.31496062992125984"/>
  <pageSetup paperSize="9" scale="64" orientation="landscape" horizontalDpi="4294967292" r:id="rId1"/>
  <ignoredErrors>
    <ignoredError sqref="K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Černohousová Jitka</dc:creator>
  <cp:lastModifiedBy>Černohousová Jitka</cp:lastModifiedBy>
  <cp:lastPrinted>2017-06-06T11:55:01Z</cp:lastPrinted>
  <dcterms:created xsi:type="dcterms:W3CDTF">2017-06-02T08:05:40Z</dcterms:created>
  <dcterms:modified xsi:type="dcterms:W3CDTF">2019-06-06T10:22:42Z</dcterms:modified>
</cp:coreProperties>
</file>